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4\Размещение ФО 2024\2 кв 2024\На сайте\"/>
    </mc:Choice>
  </mc:AlternateContent>
  <xr:revisionPtr revIDLastSave="0" documentId="13_ncr:1_{C5760B51-B652-4F51-AC37-E6F04E76A719}" xr6:coauthVersionLast="36" xr6:coauthVersionMax="36" xr10:uidLastSave="{00000000-0000-0000-0000-000000000000}"/>
  <bookViews>
    <workbookView xWindow="-120" yWindow="-120" windowWidth="29040" windowHeight="15840" activeTab="3" xr2:uid="{C8A3A08A-F615-41A6-9050-F6B30EDAF56A}"/>
  </bookViews>
  <sheets>
    <sheet name="Ф1" sheetId="5" r:id="rId1"/>
    <sheet name="Ф2" sheetId="6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\a" localSheetId="0">#REF!</definedName>
    <definedName name="\a" localSheetId="1">#REF!</definedName>
    <definedName name="\a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localSheetId="0" hidden="1">'[5]Prelim Cost'!$B$31:$L$31</definedName>
    <definedName name="__1__123Graph_ACHART_3" localSheetId="1" hidden="1">'[5]Prelim Cost'!$B$31:$L$31</definedName>
    <definedName name="__1__123Graph_ACHART_3" hidden="1">'[5]Prelim Cost'!$B$31:$L$31</definedName>
    <definedName name="__2__123Graph_BCHART_3" localSheetId="0" hidden="1">'[5]Prelim Cost'!$B$33:$L$33</definedName>
    <definedName name="__2__123Graph_BCHART_3" localSheetId="1" hidden="1">'[5]Prelim Cost'!$B$33:$L$33</definedName>
    <definedName name="__2__123Graph_BCHART_3" hidden="1">'[5]Prelim Cost'!$B$33:$L$33</definedName>
    <definedName name="__3__123Graph_CCHART_3" localSheetId="0" hidden="1">'[5]Prelim Cost'!$B$36:$L$36</definedName>
    <definedName name="__3__123Graph_CCHART_3" localSheetId="1" hidden="1">'[5]Prelim Cost'!$B$36:$L$36</definedName>
    <definedName name="__3__123Graph_CCHART_3" hidden="1">'[5]Prelim Cost'!$B$36:$L$36</definedName>
    <definedName name="__5450_01">#REF!</definedName>
    <definedName name="__5456_n">#REF!</definedName>
    <definedName name="__A70000" localSheetId="0">'[6]B-4'!#REF!</definedName>
    <definedName name="__A70000" localSheetId="1">'[6]B-4'!#REF!</definedName>
    <definedName name="__A70000">'[7]B-4'!#REF!</definedName>
    <definedName name="__A80000" localSheetId="0">'[6]B-4'!#REF!</definedName>
    <definedName name="__A80000" localSheetId="1">'[6]B-4'!#REF!</definedName>
    <definedName name="__A80000">'[7]B-4'!#REF!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 localSheetId="0">[8]Расчет_Ин!$H$8</definedName>
    <definedName name="__MIF1" localSheetId="1">[8]Расчет_Ин!$H$8</definedName>
    <definedName name="__MIF1">[9]Расчет_Ин!$H$8</definedName>
    <definedName name="__MIF2">#REF!</definedName>
    <definedName name="__RA1">#REF!</definedName>
    <definedName name="__sh1" localSheetId="0">'[10]I-Index'!#REF!</definedName>
    <definedName name="__sh1" localSheetId="1">'[10]I-Index'!#REF!</definedName>
    <definedName name="__sh1">'[11]I-Index'!#REF!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'[12]Prelim Cost'!$B$33:$L$33</definedName>
    <definedName name="_123" hidden="1">'[13]Prelim Cost'!$B$31:$L$31</definedName>
    <definedName name="_1234" hidden="1">'[12]Prelim Cost'!$B$36:$L$36</definedName>
    <definedName name="_123Gr" hidden="1">'[12]Prelim Cost'!$B$31:$L$31</definedName>
    <definedName name="_123Graph_ACHART2" hidden="1">'[13]Prelim Cost'!$B$31:$L$31</definedName>
    <definedName name="_124" hidden="1">'[13]Prelim Cost'!$B$31:$L$31</definedName>
    <definedName name="_125" hidden="1">'[13]Prelim Cost'!$B$33:$L$33</definedName>
    <definedName name="_126" hidden="1">'[13]Prelim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'[14]A-20'!$C$149</definedName>
    <definedName name="_4151_01">'[14]A-20'!$E$149</definedName>
    <definedName name="_4151_n">#REF!</definedName>
    <definedName name="_4152_00">'[14]A-20'!$C$150</definedName>
    <definedName name="_4152_01">'[14]A-20'!$E$150</definedName>
    <definedName name="_4152_n">#REF!</definedName>
    <definedName name="_4155_00">'[14]A-20'!$C$151</definedName>
    <definedName name="_4155_01">'[14]A-20'!$E$151</definedName>
    <definedName name="_4155_n">'[14]A-20'!$B$151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'[14]A-20'!$C$170</definedName>
    <definedName name="_4450_01">'[14]A-20'!$E$170</definedName>
    <definedName name="_4450_n">'[14]A-20'!$B$170</definedName>
    <definedName name="_4490_n">#REF!</definedName>
    <definedName name="_4491_00">'[14]A-20'!$C$173</definedName>
    <definedName name="_4491_01">'[14]A-20'!$E$173</definedName>
    <definedName name="_4491_n">'[14]A-20'!$B$173</definedName>
    <definedName name="_4500_n">#REF!</definedName>
    <definedName name="_4510_00">'[14]A-20'!$C$176</definedName>
    <definedName name="_4510_01">'[14]A-20'!$E$176</definedName>
    <definedName name="_4510_n">'[14]A-20'!$B$176</definedName>
    <definedName name="_4530_00">'[14]A-20'!$C$177</definedName>
    <definedName name="_4530_01">'[14]A-20'!$E$177</definedName>
    <definedName name="_4530_n">'[14]A-20'!$B$177</definedName>
    <definedName name="_4600_n">#REF!</definedName>
    <definedName name="_4601_00">#REF!</definedName>
    <definedName name="_4601_01">#REF!</definedName>
    <definedName name="_4601_n">#REF!</definedName>
    <definedName name="_4603_00">'[14]A-20'!$C$181</definedName>
    <definedName name="_4603_01">'[14]A-20'!$E$181</definedName>
    <definedName name="_4603_n">'[14]A-20'!$B$181</definedName>
    <definedName name="_4604_00">'[14]A-20'!$C$182</definedName>
    <definedName name="_4604_01">'[14]A-20'!$E$182</definedName>
    <definedName name="_4604_n">'[14]A-20'!$B$182</definedName>
    <definedName name="_4606_00">'[14]A-20'!$C$183</definedName>
    <definedName name="_4606_01">'[14]A-20'!$E$183</definedName>
    <definedName name="_4606_n">'[14]A-20'!$B$183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'[14]A-20'!$C$188</definedName>
    <definedName name="_4703_01">'[14]A-20'!$E$188</definedName>
    <definedName name="_4703_n">'[14]A-20'!$B$188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'[15]B1.2'!#REF!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'[14]A-20'!$C$27</definedName>
    <definedName name="_5302_01">'[14]A-20'!$E$27</definedName>
    <definedName name="_5302_n">'[14]A-20'!$B$27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'[14]A-20'!$C$41</definedName>
    <definedName name="_5510_01">'[14]A-20'!$E$41</definedName>
    <definedName name="_5510_n">'[14]A-20'!$B$41</definedName>
    <definedName name="_5530_00">'[14]A-20'!$C$42</definedName>
    <definedName name="_5530_01">'[14]A-20'!$E$42</definedName>
    <definedName name="_5530_n">'[14]A-20'!$B$42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'[14]A-20'!$C$46</definedName>
    <definedName name="_5602_01">'[14]A-20'!$E$46</definedName>
    <definedName name="_5602_n">#REF!</definedName>
    <definedName name="_5603_00">'[14]A-20'!$C$47</definedName>
    <definedName name="_5603_01">'[14]A-20'!$E$47</definedName>
    <definedName name="_5603_n">'[14]A-20'!$B$47</definedName>
    <definedName name="_5604_00">'[14]A-20'!$C$48</definedName>
    <definedName name="_5604_01">'[14]A-20'!$E$48</definedName>
    <definedName name="_5604_n">'[14]A-20'!$B$48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'[14]A-20'!$C$53</definedName>
    <definedName name="_5703_01">'[14]A-20'!$E$53</definedName>
    <definedName name="_5703_n">'[14]A-20'!$B$53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'[16]B-4'!#REF!</definedName>
    <definedName name="_A80000">'[16]B-4'!#REF!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[17]Расчет_Ин!$H$8</definedName>
    <definedName name="_MIF2">#REF!</definedName>
    <definedName name="_RA1">#REF!</definedName>
    <definedName name="_sh1" localSheetId="0">'[18]I-Index'!#REF!</definedName>
    <definedName name="_sh1" localSheetId="1">'[18]I-Index'!#REF!</definedName>
    <definedName name="_sh1">'[19]I-Index'!#REF!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'[16]Bal Sheet'!#REF!</definedName>
    <definedName name="ARP_Threshold">'[16]Bal Sheet'!#REF!</definedName>
    <definedName name="as">[20]Dictionaries!$C$2:$C$5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'[13]CamKum Prod'!$H$11</definedName>
    <definedName name="BS">'[21]B-1.7'!$A$1:$D$65536</definedName>
    <definedName name="Capital">#REF!</definedName>
    <definedName name="CASHCVNMAY">'[22]Cash CCI Detail'!$G$28+'[22]Cash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[23]Info!$G$6</definedName>
    <definedName name="Code">#REF!</definedName>
    <definedName name="CompOt">'[24]5R'!CompOt</definedName>
    <definedName name="CompRas">'[24]5R'!CompRas</definedName>
    <definedName name="Current">#REF!</definedName>
    <definedName name="CY_Administration">'[16]Income Statement'!#REF!</definedName>
    <definedName name="CY_Cost_of_Sales">'[16]Income Statement'!#REF!</definedName>
    <definedName name="CY_Current_Liabilities">'[16]Bal Sheet'!#REF!</definedName>
    <definedName name="CY_Depreciation">'[16]Income Statement'!#REF!</definedName>
    <definedName name="CY_Gross_Profit">'[16]Income Statement'!#REF!</definedName>
    <definedName name="CY_Interest_Expense">'[16]Income Statement'!#REF!</definedName>
    <definedName name="CY_Market_Value_of_Equity">'[16]Income Statement'!#REF!</definedName>
    <definedName name="CY_Marketable_Sec">'[16]Bal Sheet'!#REF!</definedName>
    <definedName name="CY_NET_PROFIT">'[16]Income Statement'!#REF!</definedName>
    <definedName name="CY_Operating_Income">'[16]Income Statement'!#REF!</definedName>
    <definedName name="CY_Other">'[16]Income Statement'!#REF!</definedName>
    <definedName name="CY_Other_LT_Assets">'[16]Bal Sheet'!#REF!</definedName>
    <definedName name="CY_Preferred_Stock">'[16]Bal Sheet'!#REF!</definedName>
    <definedName name="CY_Selling">'[16]Income Statement'!#REF!</definedName>
    <definedName name="CY_Tangible_Net_Worth">'[16]Income Statement'!#REF!</definedName>
    <definedName name="CY_Taxes">'[16]Income Statement'!#REF!</definedName>
    <definedName name="CY_Working_Capital">'[16]Income Statement'!#REF!</definedName>
    <definedName name="dItemsToTest">#REF!</definedName>
    <definedName name="dPlanningMateriality">[25]Sheet1!$B$45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'[24]5R'!ew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'[26]новая _5'!#REF!</definedName>
    <definedName name="Expense">#REF!</definedName>
    <definedName name="fg">'[24]5R'!fg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'[27]56_1'!hj</definedName>
    <definedName name="IAS_BS1998">#REF!</definedName>
    <definedName name="IAS_IS1998">#REF!</definedName>
    <definedName name="INV">#REF!</definedName>
    <definedName name="item">[28]Статьи!$A$3:$B$55</definedName>
    <definedName name="itemm">[29]Статьи!$A$3:$B$42</definedName>
    <definedName name="k">'[24]5R'!k</definedName>
    <definedName name="kjj" hidden="1">'[13]Prelim Cost'!$B$31:$L$31</definedName>
    <definedName name="kto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L_Adjust">[31]Links!$H$1:$H$65536</definedName>
    <definedName name="L_AJE_Tot">[31]Links!$G$1:$G$65536</definedName>
    <definedName name="L_CY_Beg">[31]Links!$F$1:$F$65536</definedName>
    <definedName name="L_CY_End">[31]Links!$J$1:$J$65536</definedName>
    <definedName name="L_PY_End">[31]Links!$K$1:$K$65536</definedName>
    <definedName name="L_RJE_Tot">[31]Links!$I$1:$I$65536</definedName>
    <definedName name="m_2005">'[32]1NK'!$R$10:$R$1877</definedName>
    <definedName name="m_2006">'[32]1NK'!$S$10:$S$1838</definedName>
    <definedName name="m_2007">'[32]1NK'!$T$10:$T$1838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'[33]2.2 ОтклОТМ'!$G$1:$G$65536</definedName>
    <definedName name="m_OTM2006">'[33]2.2 ОтклОТМ'!$J$1:$J$65536</definedName>
    <definedName name="m_OTM2007">'[33]2.2 ОтклОТМ'!$M$1:$M$65536</definedName>
    <definedName name="m_OTM2008">'[33]2.2 ОтклОТМ'!$P$1:$P$65536</definedName>
    <definedName name="m_OTM2009">'[33]2.2 ОтклОТМ'!$S$1:$S$65536</definedName>
    <definedName name="m_OTM2010">'[33]2.2 ОтклОТМ'!$V$1:$V$65536</definedName>
    <definedName name="m_OTMizm">'[33]1.3.2 ОТМ'!$K$1:$K$65536</definedName>
    <definedName name="m_OTMkod">'[33]1.3.2 ОТМ'!$A$1:$A$65536</definedName>
    <definedName name="m_OTMnomer">'[33]1.3.2 ОТМ'!$H$1:$H$65536</definedName>
    <definedName name="m_OTMpokaz">'[33]1.3.2 ОТМ'!$I$1:$I$65536</definedName>
    <definedName name="m_p2003">#REF!</definedName>
    <definedName name="m_Predpr_I">[33]Предпр!$C$3:$C$29</definedName>
    <definedName name="m_Predpr_N">[33]Предпр!$D$3:$D$29</definedName>
    <definedName name="m_Zatrat">[33]ЦентрЗатр!$A$2:$G$71</definedName>
    <definedName name="m_Zatrat_Ed">[33]ЦентрЗатр!$E$2:$E$71</definedName>
    <definedName name="m_Zatrat_K">[33]ЦентрЗатр!$F$2:$F$71</definedName>
    <definedName name="m_Zatrat_N">[33]ЦентрЗатр!$G$2:$G$71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'[34]PIT&amp;PP(2)'!#REF!</definedName>
    <definedName name="MIN_SALARY">#REF!</definedName>
    <definedName name="MINED">'[13]CamKum Prod'!$H$17</definedName>
    <definedName name="mrp">#REF!</definedName>
    <definedName name="net">#REF!</definedName>
    <definedName name="oikjlkj">#REF!</definedName>
    <definedName name="OpDate">[23]Info!$G$5</definedName>
    <definedName name="po">#REF!</definedName>
    <definedName name="POURED">'[13]CamKum Prod'!$H$28</definedName>
    <definedName name="price">#REF!</definedName>
    <definedName name="Prior">#REF!</definedName>
    <definedName name="PY_Administration">'[16]Income Statement'!#REF!</definedName>
    <definedName name="PY_Cost_of_Sales">'[16]Income Statement'!#REF!</definedName>
    <definedName name="PY_Current_Liabilities">'[16]Bal Sheet'!#REF!</definedName>
    <definedName name="PY_Depreciation">'[16]Income Statement'!#REF!</definedName>
    <definedName name="PY_Gross_Profit">'[16]Income Statement'!#REF!</definedName>
    <definedName name="PY_Interest_Expense">'[16]Income Statement'!#REF!</definedName>
    <definedName name="PY_Market_Value_of_Equity">'[16]Income Statement'!#REF!</definedName>
    <definedName name="PY_Marketable_Sec">'[16]Bal Sheet'!#REF!</definedName>
    <definedName name="PY_NET_PROFIT">'[16]Income Statement'!#REF!</definedName>
    <definedName name="PY_Operating_Inc">'[16]Income Statement'!#REF!</definedName>
    <definedName name="PY_Operating_Income">'[16]Income Statement'!#REF!</definedName>
    <definedName name="PY_Other_Exp">'[16]Income Statement'!#REF!</definedName>
    <definedName name="PY_Other_LT_Assets">'[16]Bal Sheet'!#REF!</definedName>
    <definedName name="PY_Preferred_Stock">'[16]Bal Sheet'!#REF!</definedName>
    <definedName name="PY_Selling">'[16]Income Statement'!#REF!</definedName>
    <definedName name="PY_Tangible_Net_Worth">'[16]Income Statement'!#REF!</definedName>
    <definedName name="PY_Taxes">'[16]Income Statement'!#REF!</definedName>
    <definedName name="PY_Working_Capital">'[16]Income Statement'!#REF!</definedName>
    <definedName name="PY2_Administration">'[16]Income Statement'!#REF!</definedName>
    <definedName name="PY2_Cost_of_Sales">'[16]Income Statement'!#REF!</definedName>
    <definedName name="PY2_Current_Liabilities">'[16]Bal Sheet'!#REF!</definedName>
    <definedName name="PY2_Depreciation">'[16]Income Statement'!#REF!</definedName>
    <definedName name="PY2_Gross_Profit">'[16]Income Statement'!#REF!</definedName>
    <definedName name="PY2_Interest_Expense">'[16]Income Statement'!#REF!</definedName>
    <definedName name="PY2_Marketable_Sec">'[16]Bal Sheet'!#REF!</definedName>
    <definedName name="PY2_NET_PROFIT">'[16]Income Statement'!#REF!</definedName>
    <definedName name="PY2_Operating_Inc">'[16]Income Statement'!#REF!</definedName>
    <definedName name="PY2_Operating_Income">'[16]Income Statement'!#REF!</definedName>
    <definedName name="PY2_Other_Exp.">'[16]Income Statement'!#REF!</definedName>
    <definedName name="PY2_Other_LT_Assets">'[16]Bal Sheet'!#REF!</definedName>
    <definedName name="PY2_Preferred_Stock">'[16]Bal Sheet'!#REF!</definedName>
    <definedName name="PY2_Selling">'[16]Income Statement'!#REF!</definedName>
    <definedName name="PY2_Tangible_Net_Worth">'[16]Income Statement'!#REF!</definedName>
    <definedName name="PY2_Taxes">'[16]Income Statement'!#REF!</definedName>
    <definedName name="PY2_Working_Capital">'[16]Income Statement'!#REF!</definedName>
    <definedName name="qq">#REF!</definedName>
    <definedName name="qqq">#REF!</definedName>
    <definedName name="qwe">[35]Форма2!$C$19:$C$24,[35]Форма2!$E$19:$F$24,[35]Форма2!$D$26:$F$31,[35]Форма2!$C$33:$C$38,[35]Форма2!$E$33:$F$38,[35]Форма2!$D$40:$F$43,[35]Форма2!$C$45:$C$48,[35]Форма2!$E$45:$F$48,[35]Форма2!$C$19</definedName>
    <definedName name="rashod" localSheetId="0" hidden="1">{#N/A,#N/A,FALSE,"Aging Summary";#N/A,#N/A,FALSE,"Ratio Analysis";#N/A,#N/A,FALSE,"Test 120 Day Accts";#N/A,#N/A,FALSE,"Tickmarks"}</definedName>
    <definedName name="rashod" localSheetId="1" hidden="1">{#N/A,#N/A,FALSE,"Aging Summary";#N/A,#N/A,FALSE,"Ratio Analysis";#N/A,#N/A,FALSE,"Test 120 Day Accts";#N/A,#N/A,FALSE,"Tickmarks"}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[36]Статьи!$A$3:$B$55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[31]Lead!$I$1:$I$55</definedName>
    <definedName name="S_AJE_Tot_Data">[31]Lead!$H$1:$H$55</definedName>
    <definedName name="S_CY_Beg_Data">[31]Lead!$F$1:$F$55</definedName>
    <definedName name="S_CY_End_Data">[31]Lead!$K$1:$K$55</definedName>
    <definedName name="S_PY_End_Data">[31]Lead!$M$1:$M$55</definedName>
    <definedName name="S_RJE_Tot_Data">[31]Lead!$J$1:$J$55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'[13]Prelim Cost'!$B$31:$L$31</definedName>
    <definedName name="ssss" hidden="1">'[13]Prelim Cost'!$B$33:$L$33</definedName>
    <definedName name="ssssss" hidden="1">'[13]Prelim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'[37]600000'!$A$1:$IV$65536</definedName>
    <definedName name="TAB_700000">'[37]700000'!$A$1:$IV$65536</definedName>
    <definedName name="TAB_700000_O">'[37]700000 (общая)'!$A$1:$V$65536</definedName>
    <definedName name="TAB_AC">'[37]610000-783000'!$A$1:$IV$65536</definedName>
    <definedName name="TAB_O">[37]Общий!$A$1:$IV$65536</definedName>
    <definedName name="Table">[38]Table!$A$1:$M$65536</definedName>
    <definedName name="Table_R">'[38]Строки 20_21_27'!$A$1:$C$65536</definedName>
    <definedName name="Table10">'[39]Intercompany transactions'!$A$264:$X$290</definedName>
    <definedName name="Table13">'[39]Intercompany transactions'!$A$345:$AB$372</definedName>
    <definedName name="Table14">'[39]Intercompany transactions'!$A$373:$X$398</definedName>
    <definedName name="Table19">'[39]Intercompany transactions'!$A$505:$X$531</definedName>
    <definedName name="Table20">'[39]Intercompany transactions'!$A$532:$X$558</definedName>
    <definedName name="Table21">'[39]Intercompany transactions'!$A$559:$Y$585</definedName>
    <definedName name="Table22">'[39]Intercompany transactions'!$A$586:$X$612</definedName>
    <definedName name="Table7">'[39]Intercompany transactions'!$A$183:$X$209</definedName>
    <definedName name="Table8">'[39]Intercompany transactions'!$A$210:$X$236</definedName>
    <definedName name="Table9">'[39]Intercompany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'[40]PP&amp;E mvt for 2003'!$R$18</definedName>
    <definedName name="TextRefCopy7">#REF!</definedName>
    <definedName name="TextRefCopy8">#REF!</definedName>
    <definedName name="TextRefCopy88">'[40]PP&amp;E mvt for 2003'!$P$19</definedName>
    <definedName name="TextRefCopy89">'[40]PP&amp;E mvt for 2003'!$P$46</definedName>
    <definedName name="TextRefCopy9">#REF!</definedName>
    <definedName name="TextRefCopy90">'[40]PP&amp;E mvt for 2003'!$P$25</definedName>
    <definedName name="TextRefCopy92">'[40]PP&amp;E mvt for 2003'!$P$26</definedName>
    <definedName name="TextRefCopy94">'[40]PP&amp;E mvt for 2003'!$P$52</definedName>
    <definedName name="TextRefCopy95">'[40]PP&amp;E mvt for 2003'!$P$53</definedName>
    <definedName name="TextRefCopyRangeCount" hidden="1">3</definedName>
    <definedName name="TONMILL">'[13]CamKum Prod'!$H$21</definedName>
    <definedName name="TONMIN">'[13]CamKum Prod'!$H$15</definedName>
    <definedName name="total_1">#REF!</definedName>
    <definedName name="total1">'[41]F100-Trial BS'!#REF!</definedName>
    <definedName name="total1_0">'[41]F100-Trial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[42]INSTRUCTIONS!$D$110</definedName>
    <definedName name="version_43">[43]INSTRUCTIONS!$D$110</definedName>
    <definedName name="version_44">[43]INSTRUCTIONS!$D$110</definedName>
    <definedName name="version_45">[43]INSTRUCTIONS!$D$110</definedName>
    <definedName name="vfhn">[44]Апрель!#REF!</definedName>
    <definedName name="vfhn02u">[45]Март!#REF!</definedName>
    <definedName name="W">#REF!</definedName>
    <definedName name="wer">'[41]F100-Trial BS'!$G$167</definedName>
    <definedName name="WIDTH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7C8F1B6_273A_4981_9AD2_E79FFCF40901_.wvu.PrintArea" localSheetId="0" hidden="1">Ф1!$A$1:$D$153</definedName>
    <definedName name="Z_07C8F1B6_273A_4981_9AD2_E79FFCF40901_.wvu.PrintArea" localSheetId="1" hidden="1">Ф2!$A$1:$D$72</definedName>
    <definedName name="Z_0A2C36F7_745E_49C1_88B8_E449AA2270B2_.wvu.PrintArea" localSheetId="0" hidden="1">Ф1!$A$1:$D$153</definedName>
    <definedName name="Z_0A2C36F7_745E_49C1_88B8_E449AA2270B2_.wvu.PrintArea" localSheetId="1" hidden="1">Ф2!$A$1:$D$72</definedName>
    <definedName name="Z_153C1272_398B_43D5_8F54_6222EC2FFBBE_.wvu.Cols" localSheetId="0" hidden="1">Ф1!$C:$C</definedName>
    <definedName name="Z_15720E92_5174_49CF_A4B7_BDC1FA116D45_.wvu.PrintArea" localSheetId="0" hidden="1">Ф1!$A$1:$D$153</definedName>
    <definedName name="Z_15720E92_5174_49CF_A4B7_BDC1FA116D45_.wvu.PrintArea" localSheetId="1" hidden="1">Ф2!$A$1:$D$72</definedName>
    <definedName name="Z_35832F16_156D_43C7_A5BE_352F78E198AF_.wvu.Cols" localSheetId="0" hidden="1">Ф1!$C:$C</definedName>
    <definedName name="Z_3D9260FD_8D92_4487_998F_20010EF9760C_.wvu.PrintArea" localSheetId="0" hidden="1">Ф1!$A$1:$D$153</definedName>
    <definedName name="Z_3D9260FD_8D92_4487_998F_20010EF9760C_.wvu.PrintArea" localSheetId="1" hidden="1">Ф2!$A$1:$D$72</definedName>
    <definedName name="Z_454BA59B_80A4_4206_A2DC_0500DE084220_.wvu.PrintArea" localSheetId="0" hidden="1">Ф1!$A$1:$D$153</definedName>
    <definedName name="Z_454BA59B_80A4_4206_A2DC_0500DE084220_.wvu.PrintArea" localSheetId="1" hidden="1">Ф2!$A$1:$D$72</definedName>
    <definedName name="Z_4A930143_F452_4E4A_BFFA_D8A68B767286_.wvu.Cols" localSheetId="0" hidden="1">Ф1!#REF!</definedName>
    <definedName name="Z_4F41821F_0489_4E95_A867_F68E71336EB0_.wvu.PrintArea" localSheetId="0" hidden="1">Ф1!$A$1:$D$153</definedName>
    <definedName name="Z_4F41821F_0489_4E95_A867_F68E71336EB0_.wvu.PrintArea" localSheetId="1" hidden="1">Ф2!$A$1:$D$72</definedName>
    <definedName name="Z_59B10CA7_0B5E_4AE8_9882_51FD3D8D745C_.wvu.PrintArea" localSheetId="0" hidden="1">Ф1!$A$1:$D$153</definedName>
    <definedName name="Z_59B10CA7_0B5E_4AE8_9882_51FD3D8D745C_.wvu.PrintArea" localSheetId="1" hidden="1">Ф2!$A$1:$D$72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2" hidden="1">Ф3!$A$1:$D$101</definedName>
    <definedName name="Z_942BA421_E001_4FC3_9C0F_8E0D53E3C61F_.wvu.PrintArea" localSheetId="3" hidden="1">Ф4!$A$1:$K$96</definedName>
    <definedName name="Z_942BA421_E001_4FC3_9C0F_8E0D53E3C61F_.wvu.PrintTitles" localSheetId="3" hidden="1">Ф4!$15:$16</definedName>
    <definedName name="Z_942BA421_E001_4FC3_9C0F_8E0D53E3C61F_.wvu.Rows" localSheetId="3" hidden="1">Ф4!$85:$86</definedName>
    <definedName name="Z_990448D5_2EEE_43DC_AA45_610EF3D248E1_.wvu.Cols" localSheetId="0" hidden="1">Ф1!#REF!</definedName>
    <definedName name="Z_9A34D13E_1E84_4613_9A86_91F3D89BFDB3_.wvu.PrintArea" localSheetId="0" hidden="1">Ф1!$A$1:$D$153</definedName>
    <definedName name="Z_9A34D13E_1E84_4613_9A86_91F3D89BFDB3_.wvu.PrintArea" localSheetId="1" hidden="1">Ф2!$A$1:$D$72</definedName>
    <definedName name="Z_9B10049B_B70D_4B30_B4AD_67D3E97DF88D_.wvu.PrintArea" localSheetId="0" hidden="1">Ф1!$A$1:$D$153</definedName>
    <definedName name="Z_9B10049B_B70D_4B30_B4AD_67D3E97DF88D_.wvu.PrintArea" localSheetId="1" hidden="1">Ф2!$A$1:$D$72</definedName>
    <definedName name="Z_A71D7EC5_08E6_42F3_A4CE_82DBB7F17C02_.wvu.Cols" localSheetId="0" hidden="1">Ф1!#REF!</definedName>
    <definedName name="Z_A8D0D40D_9ED2_4FAF_AC66_1CCAA7B1301F_.wvu.PrintArea" localSheetId="2" hidden="1">Ф3!$A$1:$D$101</definedName>
    <definedName name="Z_A8D0D40D_9ED2_4FAF_AC66_1CCAA7B1301F_.wvu.PrintArea" localSheetId="3" hidden="1">Ф4!$A$9:$K$96</definedName>
    <definedName name="Z_A8D0D40D_9ED2_4FAF_AC66_1CCAA7B1301F_.wvu.Rows" localSheetId="2" hidden="1">Ф3!#REF!,Ф3!$8:$9,Ф3!#REF!</definedName>
    <definedName name="Z_A9EF7999_2777_4A49_8D2D_DE80BFE7CFD6_.wvu.PrintArea" localSheetId="0" hidden="1">Ф1!$A$1:$D$153</definedName>
    <definedName name="Z_A9EF7999_2777_4A49_8D2D_DE80BFE7CFD6_.wvu.PrintArea" localSheetId="1" hidden="1">Ф2!$A$1:$D$72</definedName>
    <definedName name="Z_ADA61D5D_B804_4972_B8BF_4C1FDDE5DAC9_.wvu.Cols" localSheetId="0" hidden="1">Ф1!#REF!</definedName>
    <definedName name="Z_ADD765EC_5384_4341_ABEB_04360BEB5A9A_.wvu.PrintArea" localSheetId="0" hidden="1">Ф1!$A$1:$D$153</definedName>
    <definedName name="Z_ADD765EC_5384_4341_ABEB_04360BEB5A9A_.wvu.PrintArea" localSheetId="1" hidden="1">Ф2!$A$1:$D$72</definedName>
    <definedName name="Z_AEF38D49_0D5B_42DA_A3E6_086E6D8AA66C_.wvu.PrintArea" localSheetId="0" hidden="1">Ф1!$A$1:$D$153</definedName>
    <definedName name="Z_AEF38D49_0D5B_42DA_A3E6_086E6D8AA66C_.wvu.PrintArea" localSheetId="1" hidden="1">Ф2!$A$1:$D$72</definedName>
    <definedName name="Z_B683132C_3A74_43DC_BDD0_BEFC0A103A6E_.wvu.PrintArea" localSheetId="0" hidden="1">Ф1!$A$1:$D$153</definedName>
    <definedName name="Z_B683132C_3A74_43DC_BDD0_BEFC0A103A6E_.wvu.PrintArea" localSheetId="1" hidden="1">Ф2!$A$1:$D$72</definedName>
    <definedName name="Z_C37E65A7_9893_435E_9759_72E0D8A5DD87_.wvu.PrintTitles" localSheetId="0" hidden="1">#REF!</definedName>
    <definedName name="Z_C37E65A7_9893_435E_9759_72E0D8A5DD87_.wvu.PrintTitles" localSheetId="1" hidden="1">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D1FA2BCD_ED8C_4AA9_91A3_5C78B7169543_.wvu.PrintArea" localSheetId="0" hidden="1">Ф1!$A$1:$D$153</definedName>
    <definedName name="Z_D1FA2BCD_ED8C_4AA9_91A3_5C78B7169543_.wvu.PrintArea" localSheetId="1" hidden="1">Ф2!$A$1:$D$72</definedName>
    <definedName name="Z_EB60C3E7_A987_45D7_A1A9_7262E5FC1E7A_.wvu.PrintArea" localSheetId="0" hidden="1">Ф1!$A$1:$D$153</definedName>
    <definedName name="Z_EB60C3E7_A987_45D7_A1A9_7262E5FC1E7A_.wvu.PrintArea" localSheetId="1" hidden="1">Ф2!$A$1:$D$72</definedName>
    <definedName name="Z_F4D0C472_6564_48BC_BC10_B245E1D21AC1_.wvu.PrintArea" localSheetId="0" hidden="1">Ф1!$A$1:$D$153</definedName>
    <definedName name="Z_F4D0C472_6564_48BC_BC10_B245E1D21AC1_.wvu.PrintArea" localSheetId="1" hidden="1">Ф2!$A$1:$D$72</definedName>
    <definedName name="Z_F91AB034_777F_4EBA_AEDB_E14AFB775702_.wvu.PrintArea" localSheetId="0" hidden="1">Ф1!$A$1:$D$153</definedName>
    <definedName name="Z_F91AB034_777F_4EBA_AEDB_E14AFB775702_.wvu.PrintArea" localSheetId="1" hidden="1">Ф2!$A$1:$D$72</definedName>
    <definedName name="Z_FB93F97A_F627_421A_B624_67C3F4ACAC93_.wvu.Cols" localSheetId="0" hidden="1">Ф1!#REF!</definedName>
    <definedName name="Z_FE0CDF85_9ACD_422E_81FA_C8675CB75BBD_.wvu.PrintArea" localSheetId="0" hidden="1">Ф1!$A$1:$D$153</definedName>
    <definedName name="Z_FE0CDF85_9ACD_422E_81FA_C8675CB75BBD_.wvu.PrintArea" localSheetId="1" hidden="1">Ф2!$A$1:$D$72</definedName>
    <definedName name="А2" localSheetId="0">#REF!</definedName>
    <definedName name="А2" localSheetId="1">#REF!</definedName>
    <definedName name="А2">#REF!</definedName>
    <definedName name="ааа" localSheetId="0" hidden="1">{#N/A,#N/A,TRUE,"Лист1";#N/A,#N/A,TRUE,"Лист2";#N/A,#N/A,TRUE,"Лист3"}</definedName>
    <definedName name="ааа" localSheetId="1" hidden="1">{#N/A,#N/A,TRUE,"Лист1";#N/A,#N/A,TRUE,"Лист2";#N/A,#N/A,TRUE,"Лист3"}</definedName>
    <definedName name="ааа" hidden="1">{#N/A,#N/A,TRUE,"Лист1";#N/A,#N/A,TRUE,"Лист2";#N/A,#N/A,TRUE,"Лист3"}</definedName>
    <definedName name="АААААААА">'[24]5R'!АААААААА</definedName>
    <definedName name="Август">#REF!</definedName>
    <definedName name="август2002г">[45]Сентябрь!#REF!</definedName>
    <definedName name="авррпеворпао">'[16]Bal Sheet'!#REF!</definedName>
    <definedName name="ап">'[24]5R'!ап</definedName>
    <definedName name="апвп">[46]Форма2!$C$19:$C$24,[46]Форма2!$E$19:$F$24,[46]Форма2!$D$26:$F$31,[46]Форма2!$C$33:$C$38,[46]Форма2!$E$33:$F$38,[46]Форма2!$D$40:$F$43,[46]Форма2!$C$45:$C$48,[46]Форма2!$E$45:$F$48,[46]Форма2!$C$19</definedName>
    <definedName name="апр">'[27]56_1'!апр</definedName>
    <definedName name="Апрель">[44]Апрель!#REF!</definedName>
    <definedName name="апрель2000">[45]Квартал!#REF!</definedName>
    <definedName name="_xlnm.Database">#REF!</definedName>
    <definedName name="Бери">[47]Форма2!$D$129:$F$132,[47]Форма2!$D$134:$F$135,[47]Форма2!$D$137:$F$140,[47]Форма2!$D$142:$F$144,[47]Форма2!$D$146:$F$150,[47]Форма2!$D$152:$F$154,[47]Форма2!$D$156:$F$162,[47]Форма2!$D$129</definedName>
    <definedName name="Берик">[47]Форма2!$C$70:$C$72,[47]Форма2!$D$73:$F$73,[47]Форма2!$E$70:$F$72,[47]Форма2!$C$75:$C$77,[47]Форма2!$E$75:$F$77,[47]Форма2!$C$79:$C$82,[47]Форма2!$E$79:$F$82,[47]Форма2!$C$84:$C$86,[47]Форма2!$E$84:$F$86,[47]Форма2!$C$88:$C$89,[47]Форма2!$E$88:$F$89,[47]Форма2!$C$70</definedName>
    <definedName name="биржа">[48]База!$A$1:$T$65536</definedName>
    <definedName name="биржа1">[48]База!$B$1:$T$65536</definedName>
    <definedName name="БЛРаздел1">[49]Форма2!$C$19:$C$24,[49]Форма2!$E$19:$F$24,[49]Форма2!$D$26:$F$31,[49]Форма2!$C$33:$C$38,[49]Форма2!$E$33:$F$38,[49]Форма2!$D$40:$F$43,[49]Форма2!$C$45:$C$48,[49]Форма2!$E$45:$F$48,[49]Форма2!$C$19</definedName>
    <definedName name="БЛРаздел2">[49]Форма2!$C$51:$C$58,[49]Форма2!$E$51:$F$58,[49]Форма2!$C$60:$C$62,[49]Форма2!$E$60:$F$62,[49]Форма2!$C$64:$C$66,[49]Форма2!$E$64:$F$66,[49]Форма2!$C$51</definedName>
    <definedName name="БЛРаздел3">[49]Форма2!$C$69:$C$71,[49]Форма2!$D$72:$F$72,[49]Форма2!$E$69:$F$71,[49]Форма2!$C$74:$C$76,[49]Форма2!$E$74:$F$76,[49]Форма2!$C$78:$C$81,[49]Форма2!$E$78:$F$81,[49]Форма2!$C$83:$C$85,[49]Форма2!$E$83:$F$85,[49]Форма2!$C$87:$C$88,[49]Форма2!$E$87:$F$88,[49]Форма2!$C$69</definedName>
    <definedName name="БЛРаздел4">[49]Форма2!$E$106:$F$107,[49]Форма2!$C$106:$C$107,[49]Форма2!$E$102:$F$104,[49]Форма2!$C$102:$C$104,[49]Форма2!$C$97:$C$100,[49]Форма2!$E$97:$F$100,[49]Форма2!$E$92:$F$95,[49]Форма2!$C$92:$C$95,[49]Форма2!$C$92</definedName>
    <definedName name="БЛРаздел5">[49]Форма2!$C$113:$C$114,[49]Форма2!$D$110:$F$112,[49]Форма2!$E$113:$F$114,[49]Форма2!$D$115:$F$115,[49]Форма2!$D$117:$F$119,[49]Форма2!$D$121:$F$122,[49]Форма2!$D$124:$F$126,[49]Форма2!$D$110</definedName>
    <definedName name="БЛРаздел6">[49]Форма2!$D$129:$F$132,[49]Форма2!$D$134:$F$135,[49]Форма2!$D$138:$F$141,[49]Форма2!$D$148:$F$150,[49]Форма2!$D$152:$F$153,[49]Форма2!$D$155:$F$158,[49]Форма2!$D$161:$F$167,[49]Форма2!$D$129</definedName>
    <definedName name="блраздел66">[50]Форма2!$D$129:$F$132,[50]Форма2!$D$134:$F$135,[50]Форма2!$D$138:$F$141,[50]Форма2!$D$148:$F$150,[50]Форма2!$D$152:$F$153,[50]Форма2!$D$155:$F$158,[50]Форма2!$D$161:$F$167,[50]Форма2!$D$129</definedName>
    <definedName name="БЛРаздел7">[49]Форма2!$D$176:$F$182,[49]Форма2!$D$172:$F$174,[49]Форма2!$D$170:$F$170,[49]Форма2!$D$170</definedName>
    <definedName name="БЛРаздел8">[49]Форма2!$E$190:$F$201,[49]Форма2!$C$190:$C$201,[49]Форма2!$E$186:$F$188,[49]Форма2!$C$186:$C$188,[49]Форма2!$E$185:$F$185,[49]Форма2!$C$185</definedName>
    <definedName name="БЛРаздел9">[49]Форма2!#REF!,[49]Форма2!#REF!,[49]Форма2!$E$223:$F$230,[49]Форма2!$C$223:$C$230,[49]Форма2!$E$222:$F$222,[49]Форма2!$C$222,[49]Форма2!$E$216:$F$220,[49]Форма2!$C$216:$C$220,[49]Форма2!$E$205:$F$209,[49]Форма2!$C$205:$C$209,[49]Форма2!#REF!</definedName>
    <definedName name="БПДанные">#REF!,#REF!,#REF!</definedName>
    <definedName name="Бюджет__по__подразд__2003__года_Лист1_Таблица">[51]ОТиТБ!#REF!</definedName>
    <definedName name="в23ё">'[24]5R'!в23ё</definedName>
    <definedName name="В32">#REF!</definedName>
    <definedName name="вб">[52]Пр2!#REF!</definedName>
    <definedName name="вв">'[24]5R'!вв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[44]Январь!#REF!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'[53]из сем'!$A$2:$B$362</definedName>
    <definedName name="дек02">[45]Сентябрь!#REF!</definedName>
    <definedName name="дек2002год">[44]Сентябрь!#REF!</definedName>
    <definedName name="Декабрь">[44]Декабрь!#REF!</definedName>
    <definedName name="декабрь2002">[44]Ноябрь!#REF!</definedName>
    <definedName name="Добыча">'[54]Добыча нефти4'!$F$11:$Q$12</definedName>
    <definedName name="Доз5">#REF!</definedName>
    <definedName name="доз6">#REF!</definedName>
    <definedName name="е" hidden="1">'[55]Prelim Cost'!$B$31:$L$31</definedName>
    <definedName name="ЕдИзм">[33]ЕдИзм!$A$1:$D$25</definedName>
    <definedName name="за2002">[44]Январь!#REF!</definedName>
    <definedName name="за4мес">[44]Квартал!#REF!</definedName>
    <definedName name="_xlnm.Print_Titles" localSheetId="3">Ф4!$15:$16</definedName>
    <definedName name="Зарплата" localSheetId="0">#REF!</definedName>
    <definedName name="Зарплата" localSheetId="1">#REF!</definedName>
    <definedName name="Зарплата">#REF!</definedName>
    <definedName name="зквартал" localSheetId="0">[45]Январь!#REF!</definedName>
    <definedName name="зквартал" localSheetId="1">[45]Январь!#REF!</definedName>
    <definedName name="зквартал">[45]Январь!#REF!</definedName>
    <definedName name="импорт" localSheetId="0">#REF!</definedName>
    <definedName name="импорт" localSheetId="1">#REF!</definedName>
    <definedName name="импорт">#REF!</definedName>
    <definedName name="индплан" localSheetId="0">#REF!</definedName>
    <definedName name="индплан" localSheetId="1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[44]Июль!#REF!</definedName>
    <definedName name="июль2002">[45]Декабрь!#REF!</definedName>
    <definedName name="Июнь">[44]Июнь!#REF!</definedName>
    <definedName name="й">'[24]5R'!й</definedName>
    <definedName name="йй">'[24]5R'!йй</definedName>
    <definedName name="к" hidden="1">'[55]Prelim Cost'!$B$33:$L$33</definedName>
    <definedName name="Квартал1">[44]Квартал!#REF!</definedName>
    <definedName name="Квартал2">#REF!</definedName>
    <definedName name="Квартал3">#REF!</definedName>
    <definedName name="Квартал4">#REF!</definedName>
    <definedName name="ке">'[24]5R'!ке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'[27]56_1'!Макрос1</definedName>
    <definedName name="Март">[44]Март!#REF!</definedName>
    <definedName name="март02г">[44]Январь!#REF!</definedName>
    <definedName name="март2002">[44]Июль!#REF!</definedName>
    <definedName name="мбр">[52]Пр2!#REF!</definedName>
    <definedName name="ммм">#REF!</definedName>
    <definedName name="МРП">#REF!</definedName>
    <definedName name="мым">'[24]5R'!мым</definedName>
    <definedName name="Ноябрь">[44]Ноябрь!#REF!</definedName>
    <definedName name="_xlnm.Print_Area" localSheetId="0">Ф1!$A$1:$D$153</definedName>
    <definedName name="_xlnm.Print_Area" localSheetId="1">Ф2!$A$1:$D$72</definedName>
    <definedName name="_xlnm.Print_Area" localSheetId="2">Ф3!$A$1:$D$101</definedName>
    <definedName name="_xlnm.Print_Area" localSheetId="3">Ф4!$A$1:$K$96</definedName>
    <definedName name="_xlnm.Print_Area">#REF!</definedName>
    <definedName name="окт">[44]Март!#REF!</definedName>
    <definedName name="Октябрь">#REF!</definedName>
    <definedName name="октябрь2002">[44]Январь!#REF!</definedName>
    <definedName name="октябрьуслуги">[44]Сентябрь!#REF!</definedName>
    <definedName name="Ора">'[56]поставка сравн13'!$A$1:$Q$30</definedName>
    <definedName name="Ораз">[47]Форма2!$D$179:$F$185,[47]Форма2!$D$175:$F$177,[47]Форма2!$D$165:$F$173,[47]Форма2!$D$165</definedName>
    <definedName name="первый">#REF!</definedName>
    <definedName name="Подготовка_к_печати_и_сохранение0710">'[27]56_1'!Подготовка_к_печати_и_сохранение0710</definedName>
    <definedName name="Предприятия">'[57]#ССЫЛКА'!$A$1:$D$64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 localSheetId="0">#REF!,#REF!,#REF!,#REF!,#REF!,#REF!,#REF!,#REF!</definedName>
    <definedName name="Прогрес" localSheetId="1">#REF!,#REF!,#REF!,#REF!,#REF!,#REF!,#REF!,#REF!</definedName>
    <definedName name="Прогрес">#REF!,#REF!,#REF!,#REF!,#REF!,#REF!,#REF!,#REF!</definedName>
    <definedName name="пррррр">#REF!</definedName>
    <definedName name="прррррр">#REF!</definedName>
    <definedName name="расходы">[58]Форма2!$C$51:$C$58,[58]Форма2!$E$51:$F$58,[58]Форма2!$C$60:$C$63,[58]Форма2!$E$60:$F$63,[58]Форма2!$C$65:$C$67,[58]Форма2!$E$65:$F$67,[58]Форма2!$C$51</definedName>
    <definedName name="Расшифр">'[27]56_1'!Расшифр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'[24]5R'!с</definedName>
    <definedName name="Сводный_баланс_н_п_с">'[27]56_1'!Сводный_баланс_н_п_с</definedName>
    <definedName name="сектор">[33]Предпр!$L$3:$L$9</definedName>
    <definedName name="сент">[44]Июнь!#REF!</definedName>
    <definedName name="сент2002">[45]Январь!#REF!</definedName>
    <definedName name="Сентябрь">[44]Сентябрь!#REF!</definedName>
    <definedName name="сентябрь2000год">[45]Март!#REF!</definedName>
    <definedName name="СписокТЭП">[59]СписокТЭП!$A$1:$C$40</definedName>
    <definedName name="сс">'[24]5R'!сс</definedName>
    <definedName name="сссс">'[24]5R'!сссс</definedName>
    <definedName name="ссы">'[24]5R'!ссы</definedName>
    <definedName name="СТРОИТЕЛЬСТВО">#REF!</definedName>
    <definedName name="счет221">[44]Март!#REF!</definedName>
    <definedName name="титэк">#REF!</definedName>
    <definedName name="титэк1">#REF!</definedName>
    <definedName name="титэмба">#REF!</definedName>
    <definedName name="тов6м">[44]Июль!#REF!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'[24]5R'!у</definedName>
    <definedName name="ук">'[24]5R'!ук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[60]!Упорядочить_по_областям</definedName>
    <definedName name="усл">[44]Сентябрь!#REF!</definedName>
    <definedName name="усл2002">[44]Январь!#REF!</definedName>
    <definedName name="услуги">[44]Сентябрь!#REF!</definedName>
    <definedName name="фев02г">[45]Ноябрь!#REF!</definedName>
    <definedName name="февр">[44]Июнь!#REF!</definedName>
    <definedName name="Февраль">#REF!</definedName>
    <definedName name="форма">[50]Форма2!$C$51:$C$58,[50]Форма2!$E$51:$F$58,[50]Форма2!$C$60:$C$62,[50]Форма2!$E$60:$F$62,[50]Форма2!$C$64:$C$66,[50]Форма2!$E$64:$F$66,[50]Форма2!$C$51</definedName>
    <definedName name="форма6">#REF!</definedName>
    <definedName name="ц">'[24]5R'!ц</definedName>
    <definedName name="Цена_переработки">#REF!</definedName>
    <definedName name="цу">'[24]5R'!цу</definedName>
    <definedName name="цц">'[24]5R'!цц</definedName>
    <definedName name="четвертый">#REF!</definedName>
    <definedName name="щ">'[24]5R'!щ</definedName>
    <definedName name="ы">'[61]5'!#REF!</definedName>
    <definedName name="ыв">'[24]5R'!ыв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'[24]5R'!ыыыы</definedName>
    <definedName name="Экспорт_Объемы_добычи">#REF!</definedName>
    <definedName name="Экспорт_Поставки_нефти">'[54]поставка сравн13'!$A$1:$Q$30</definedName>
    <definedName name="ээ">#REF!</definedName>
    <definedName name="юю">#REF!</definedName>
    <definedName name="явп">#REF!</definedName>
    <definedName name="Январь">[44]Январь!#REF!</definedName>
    <definedName name="январь2002">[45]Ноябрь!#REF!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4" l="1"/>
  <c r="D74" i="3"/>
  <c r="C74" i="3"/>
  <c r="D37" i="3"/>
  <c r="C37" i="3"/>
  <c r="D51" i="3"/>
  <c r="C51" i="3"/>
  <c r="D35" i="6"/>
  <c r="D52" i="6"/>
  <c r="K48" i="4" l="1"/>
  <c r="K47" i="4"/>
  <c r="K46" i="4"/>
  <c r="K45" i="4"/>
  <c r="K43" i="4"/>
  <c r="K42" i="4"/>
  <c r="K41" i="4"/>
  <c r="K40" i="4"/>
  <c r="K39" i="4"/>
  <c r="K38" i="4"/>
  <c r="K37" i="4"/>
  <c r="K35" i="4"/>
  <c r="K32" i="4"/>
  <c r="K31" i="4"/>
  <c r="K30" i="4"/>
  <c r="K29" i="4"/>
  <c r="K27" i="4"/>
  <c r="K26" i="4"/>
  <c r="K25" i="4"/>
  <c r="K24" i="4"/>
  <c r="I48" i="4"/>
  <c r="I47" i="4"/>
  <c r="I46" i="4"/>
  <c r="I45" i="4"/>
  <c r="I44" i="4"/>
  <c r="K44" i="4" s="1"/>
  <c r="I43" i="4"/>
  <c r="I42" i="4"/>
  <c r="I41" i="4"/>
  <c r="I40" i="4"/>
  <c r="I39" i="4"/>
  <c r="I38" i="4"/>
  <c r="I37" i="4"/>
  <c r="I35" i="4"/>
  <c r="I32" i="4"/>
  <c r="I31" i="4"/>
  <c r="I30" i="4"/>
  <c r="I29" i="4"/>
  <c r="I28" i="4"/>
  <c r="K28" i="4" s="1"/>
  <c r="I27" i="4"/>
  <c r="I25" i="4"/>
  <c r="I21" i="4"/>
  <c r="K21" i="4" s="1"/>
  <c r="I18" i="4"/>
  <c r="K18" i="4" s="1"/>
  <c r="I17" i="4"/>
  <c r="K17" i="4" s="1"/>
  <c r="G19" i="4"/>
  <c r="G22" i="4"/>
  <c r="G20" i="4" s="1"/>
  <c r="G33" i="4"/>
  <c r="I33" i="4" s="1"/>
  <c r="K33" i="4" s="1"/>
  <c r="D49" i="4"/>
  <c r="E49" i="4"/>
  <c r="H49" i="4"/>
  <c r="J49" i="4"/>
  <c r="C49" i="4"/>
  <c r="F22" i="4"/>
  <c r="F20" i="4" s="1"/>
  <c r="I20" i="4" s="1"/>
  <c r="F19" i="4"/>
  <c r="F49" i="4" s="1"/>
  <c r="F54" i="4" s="1"/>
  <c r="K20" i="4" l="1"/>
  <c r="I19" i="4"/>
  <c r="K19" i="4" s="1"/>
  <c r="K49" i="4" s="1"/>
  <c r="I22" i="4"/>
  <c r="K22" i="4" s="1"/>
  <c r="G49" i="4"/>
  <c r="G54" i="4" s="1"/>
  <c r="G57" i="4"/>
  <c r="F57" i="4"/>
  <c r="C13" i="4"/>
  <c r="I49" i="4" l="1"/>
  <c r="I83" i="4"/>
  <c r="K83" i="4" s="1"/>
  <c r="I82" i="4"/>
  <c r="K82" i="4" s="1"/>
  <c r="I81" i="4"/>
  <c r="K81" i="4" s="1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K71" i="4"/>
  <c r="J70" i="4"/>
  <c r="J68" i="4" s="1"/>
  <c r="I70" i="4"/>
  <c r="K69" i="4"/>
  <c r="I68" i="4"/>
  <c r="I67" i="4"/>
  <c r="K67" i="4" s="1"/>
  <c r="I66" i="4"/>
  <c r="K66" i="4" s="1"/>
  <c r="I65" i="4"/>
  <c r="K65" i="4" s="1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K58" i="4" s="1"/>
  <c r="J57" i="4"/>
  <c r="J55" i="4" s="1"/>
  <c r="I57" i="4"/>
  <c r="I56" i="4"/>
  <c r="K56" i="4" s="1"/>
  <c r="J54" i="4"/>
  <c r="I54" i="4"/>
  <c r="G55" i="4"/>
  <c r="G84" i="4" s="1"/>
  <c r="F55" i="4"/>
  <c r="F84" i="4" s="1"/>
  <c r="I84" i="4" s="1"/>
  <c r="K70" i="4" l="1"/>
  <c r="K54" i="4"/>
  <c r="K57" i="4"/>
  <c r="K68" i="4"/>
  <c r="I55" i="4"/>
  <c r="K55" i="4" s="1"/>
  <c r="J84" i="4"/>
  <c r="K84" i="4" l="1"/>
  <c r="D68" i="3"/>
  <c r="C68" i="3"/>
  <c r="D26" i="3"/>
  <c r="C26" i="3"/>
  <c r="D18" i="3"/>
  <c r="C18" i="3"/>
  <c r="D19" i="6"/>
  <c r="D22" i="6" s="1"/>
  <c r="D32" i="6" s="1"/>
  <c r="C19" i="6"/>
  <c r="C22" i="6" s="1"/>
  <c r="C32" i="6" s="1"/>
  <c r="D141" i="5"/>
  <c r="D143" i="5" s="1"/>
  <c r="C141" i="5"/>
  <c r="C143" i="5" s="1"/>
  <c r="D130" i="5"/>
  <c r="C130" i="5"/>
  <c r="D121" i="5"/>
  <c r="C121" i="5"/>
  <c r="D118" i="5"/>
  <c r="C118" i="5"/>
  <c r="D111" i="5"/>
  <c r="C111" i="5"/>
  <c r="D105" i="5"/>
  <c r="C105" i="5"/>
  <c r="D95" i="5"/>
  <c r="C95" i="5"/>
  <c r="D92" i="5"/>
  <c r="C92" i="5"/>
  <c r="D85" i="5"/>
  <c r="C85" i="5"/>
  <c r="D77" i="5"/>
  <c r="C77" i="5"/>
  <c r="D65" i="5"/>
  <c r="C65" i="5"/>
  <c r="D61" i="5"/>
  <c r="C61" i="5"/>
  <c r="D50" i="5"/>
  <c r="C50" i="5"/>
  <c r="D44" i="5"/>
  <c r="C44" i="5"/>
  <c r="D36" i="5"/>
  <c r="C36" i="5"/>
  <c r="D26" i="5"/>
  <c r="C26" i="5"/>
  <c r="D81" i="3" l="1"/>
  <c r="C81" i="3"/>
  <c r="C66" i="3"/>
  <c r="D66" i="3"/>
  <c r="C35" i="3"/>
  <c r="D35" i="3"/>
  <c r="C35" i="6"/>
  <c r="D133" i="5"/>
  <c r="C133" i="5"/>
  <c r="D108" i="5"/>
  <c r="C108" i="5"/>
  <c r="D81" i="5"/>
  <c r="C81" i="5"/>
  <c r="C47" i="5"/>
  <c r="D47" i="5"/>
  <c r="C33" i="6"/>
  <c r="C60" i="6" s="1"/>
  <c r="D33" i="6"/>
  <c r="D60" i="6" s="1"/>
  <c r="C12" i="6"/>
  <c r="C13" i="6"/>
  <c r="D84" i="3" l="1"/>
  <c r="D86" i="3" s="1"/>
  <c r="C84" i="3"/>
  <c r="C86" i="3" s="1"/>
  <c r="C82" i="5"/>
  <c r="D144" i="5"/>
  <c r="C144" i="5"/>
  <c r="D82" i="5"/>
  <c r="D85" i="4"/>
  <c r="J85" i="4"/>
  <c r="J86" i="4"/>
  <c r="G85" i="4"/>
  <c r="G86" i="4"/>
  <c r="H85" i="4"/>
  <c r="H86" i="4"/>
  <c r="C85" i="4"/>
  <c r="D86" i="4"/>
  <c r="F85" i="4" l="1"/>
  <c r="F86" i="4"/>
  <c r="E85" i="4" l="1"/>
  <c r="K85" i="4"/>
  <c r="C86" i="4"/>
  <c r="E86" i="4" l="1"/>
  <c r="K86" i="4"/>
</calcChain>
</file>

<file path=xl/sharedStrings.xml><?xml version="1.0" encoding="utf-8"?>
<sst xmlns="http://schemas.openxmlformats.org/spreadsheetml/2006/main" count="517" uniqueCount="415">
  <si>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</si>
  <si>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</si>
  <si>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</si>
  <si>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</si>
  <si>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</si>
  <si>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</si>
  <si>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</si>
  <si>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</si>
  <si>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</si>
  <si>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</si>
  <si>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</si>
  <si>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</si>
  <si>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</si>
  <si>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</si>
  <si>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</si>
  <si>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</si>
  <si>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101</t>
  </si>
  <si>
    <t>200</t>
  </si>
  <si>
    <t>201</t>
  </si>
  <si>
    <t>в том числе: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</si>
  <si>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</si>
  <si>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</si>
  <si>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</si>
  <si>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</si>
  <si>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</si>
  <si>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</si>
  <si>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</si>
  <si>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</si>
  <si>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</si>
  <si>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</si>
  <si>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</si>
  <si>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</si>
  <si>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</si>
  <si>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</si>
  <si>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</si>
  <si>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</si>
  <si>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</si>
  <si>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 xml:space="preserve">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</si>
  <si>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</si>
  <si>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</si>
  <si>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</si>
  <si>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</si>
  <si>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</si>
  <si>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</si>
  <si>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</si>
  <si>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</si>
  <si>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</si>
  <si>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</si>
  <si>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</si>
  <si>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</si>
  <si>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</si>
  <si>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</si>
  <si>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</si>
  <si>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</si>
  <si>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</si>
  <si>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</si>
  <si>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</si>
  <si>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</si>
  <si>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</si>
  <si>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</si>
  <si>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</si>
  <si>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</si>
  <si>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</si>
  <si>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</si>
  <si>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</si>
  <si>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</si>
  <si>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</si>
  <si>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</si>
  <si>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</si>
  <si>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</si>
  <si>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</si>
  <si>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</si>
  <si>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</si>
  <si>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</si>
  <si>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</si>
  <si>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</si>
  <si>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</si>
  <si>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</si>
  <si>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</si>
  <si>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</si>
  <si>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</si>
  <si>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</si>
  <si>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</si>
  <si>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</si>
  <si>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</si>
  <si>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</si>
  <si>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</si>
  <si>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</si>
  <si>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to the Order of the Minister of Finance of the Republic of Kazakhstan</t>
  </si>
  <si>
    <t>dated March 02, 2022 No. 241</t>
  </si>
  <si>
    <t xml:space="preserve">                           Appendix No. 4</t>
  </si>
  <si>
    <t>Appendix No. 3</t>
  </si>
  <si>
    <t xml:space="preserve">         to the Order of the Minister of Finance of the Republic of Kazakhstan</t>
  </si>
  <si>
    <t xml:space="preserve">            dated June 28, 2017 No. 404</t>
  </si>
  <si>
    <t>Form</t>
  </si>
  <si>
    <t xml:space="preserve">Consolidated Cash Flow Statement  </t>
  </si>
  <si>
    <t>(direct method)</t>
  </si>
  <si>
    <t xml:space="preserve">                              DESCRIPTION</t>
  </si>
  <si>
    <t>Line code</t>
  </si>
  <si>
    <t>For the reporting period</t>
  </si>
  <si>
    <t>For the previous period</t>
  </si>
  <si>
    <t>thous.tenge</t>
  </si>
  <si>
    <t xml:space="preserve">I. Operating activity cash flow </t>
  </si>
  <si>
    <t xml:space="preserve">1. Cash inflow total, (sum of lines from 011 to 016) </t>
  </si>
  <si>
    <t xml:space="preserve">     including:</t>
  </si>
  <si>
    <t xml:space="preserve">          sale of goods and services</t>
  </si>
  <si>
    <t xml:space="preserve">          other revenue</t>
  </si>
  <si>
    <t xml:space="preserve">          advance payments received from buyers, customers</t>
  </si>
  <si>
    <t xml:space="preserve">          receipts under insurance contracts</t>
  </si>
  <si>
    <t xml:space="preserve">          remuneration received </t>
  </si>
  <si>
    <t xml:space="preserve">          other receipts</t>
  </si>
  <si>
    <t>2. Cash outflow, total (sum of lines from 021 to 027)</t>
  </si>
  <si>
    <t xml:space="preserve">          payments to suppliers for goods and services</t>
  </si>
  <si>
    <t xml:space="preserve">          advance payments given to suppliers of goods and services</t>
  </si>
  <si>
    <t xml:space="preserve">          payments for labour</t>
  </si>
  <si>
    <t xml:space="preserve">          remuneration payment  </t>
  </si>
  <si>
    <t xml:space="preserve">          payments under insurance contracts</t>
  </si>
  <si>
    <t xml:space="preserve">          income tax and other payments into the budget</t>
  </si>
  <si>
    <t xml:space="preserve">          other payments</t>
  </si>
  <si>
    <t>3. Net amount of operating activity cash  (line 010 - line 020)</t>
  </si>
  <si>
    <t>II. Investment activity cash flow</t>
  </si>
  <si>
    <t>1.  Cash inflow total, (sum of lines from 041 to 052)</t>
  </si>
  <si>
    <t xml:space="preserve">          fixed assets sale </t>
  </si>
  <si>
    <t xml:space="preserve">          intangible assets sale </t>
  </si>
  <si>
    <t xml:space="preserve">          other long-term assets sale</t>
  </si>
  <si>
    <t xml:space="preserve">          sale of other companies' equity instruments (except for subsidiaries) and participatory interest in joint ventures</t>
  </si>
  <si>
    <t xml:space="preserve">          sale of other companies' debt instruments</t>
  </si>
  <si>
    <t xml:space="preserve">          reimbursement in loss of control over subsidiaries</t>
  </si>
  <si>
    <t xml:space="preserve">          withdrawal of cash deposits</t>
  </si>
  <si>
    <t xml:space="preserve">          sale of other financial assets</t>
  </si>
  <si>
    <t xml:space="preserve">          futures and forward contracts, options, and swaps</t>
  </si>
  <si>
    <t xml:space="preserve">          dividends received</t>
  </si>
  <si>
    <t>2. Cash outflow, total (sum of lines from 061 to 073)</t>
  </si>
  <si>
    <t xml:space="preserve">        fixed assets acquisition</t>
  </si>
  <si>
    <t xml:space="preserve">        intangible assets acquisition</t>
  </si>
  <si>
    <t xml:space="preserve">        other long-term assets acquisition</t>
  </si>
  <si>
    <t xml:space="preserve">       acquisition of other companies' equity instruments (except for subsidiaries) and participatory interest in joint ventures</t>
  </si>
  <si>
    <t xml:space="preserve">        acquisition of other companies' debt instruments</t>
  </si>
  <si>
    <t xml:space="preserve">        acquisition of control over subsidiaries</t>
  </si>
  <si>
    <t xml:space="preserve">          placing of cash deposits </t>
  </si>
  <si>
    <t xml:space="preserve">          payment of remuneration</t>
  </si>
  <si>
    <t xml:space="preserve">        acquisition of other financial assets</t>
  </si>
  <si>
    <t xml:space="preserve">        granting of loans </t>
  </si>
  <si>
    <t xml:space="preserve">        futures and forward contracts, options, and swaps</t>
  </si>
  <si>
    <t xml:space="preserve">        investments in associates and subsidiaries</t>
  </si>
  <si>
    <t xml:space="preserve">        other payments</t>
  </si>
  <si>
    <t>3.  Net amount of investment activity cash (line 040 - line 060)</t>
  </si>
  <si>
    <t>III. Financial activity cash flow</t>
  </si>
  <si>
    <t>1. Cash inflow total, (sum of lines from 091 to 094)</t>
  </si>
  <si>
    <t xml:space="preserve">          issue of shares and other financial instruments </t>
  </si>
  <si>
    <t xml:space="preserve">          procurement of loans</t>
  </si>
  <si>
    <t xml:space="preserve">          remuneration received</t>
  </si>
  <si>
    <t xml:space="preserve">          other inflow </t>
  </si>
  <si>
    <t>2. Cash outflow, total (sum of lines from 101 to 105)</t>
  </si>
  <si>
    <t xml:space="preserve">          payment of loans</t>
  </si>
  <si>
    <t xml:space="preserve">          payment of remuneration </t>
  </si>
  <si>
    <t xml:space="preserve">          payment of dividends</t>
  </si>
  <si>
    <t xml:space="preserve">          payments to owners under company shares</t>
  </si>
  <si>
    <t xml:space="preserve">          other outflow</t>
  </si>
  <si>
    <t>3. Net amount of financial activity cash (line 090 - line 100)</t>
  </si>
  <si>
    <t>4. Effect of currency exchange rates to tenge</t>
  </si>
  <si>
    <t xml:space="preserve">5.  Effect of change in the balance cost of cash and its equivalents </t>
  </si>
  <si>
    <t xml:space="preserve">6. Increase(+)/decrease(-) of funds (line 030+-line 080+-line 110+-line 120+-line 130) </t>
  </si>
  <si>
    <t xml:space="preserve">7. Cash  and its equivalents as of the beginning of reporting period </t>
  </si>
  <si>
    <t xml:space="preserve">8. Cash  and its  equivalents as of the end of reporting period </t>
  </si>
  <si>
    <t>Stamp here</t>
  </si>
  <si>
    <t>Company name</t>
  </si>
  <si>
    <t>Ulba Metallurgical Plant JSC</t>
  </si>
  <si>
    <t>Consolidated Capital Change Statement</t>
  </si>
  <si>
    <t>for the period ended on</t>
  </si>
  <si>
    <t>Appendix No. 5</t>
  </si>
  <si>
    <t xml:space="preserve">                           Appendix No.6</t>
  </si>
  <si>
    <t xml:space="preserve">      to the Order of the Minister of Finance of the Republic of Kazakhstan</t>
  </si>
  <si>
    <t xml:space="preserve">           dated June 28, 2017 No. 404</t>
  </si>
  <si>
    <t>Form 4</t>
  </si>
  <si>
    <t>thous. tenge</t>
  </si>
  <si>
    <t>Description</t>
  </si>
  <si>
    <t>Authorized capital stock</t>
  </si>
  <si>
    <t>Share premium</t>
  </si>
  <si>
    <t>Purchased own share instruments</t>
  </si>
  <si>
    <t>Components of other comprehensive income</t>
  </si>
  <si>
    <t>Undistributed profit</t>
  </si>
  <si>
    <t>Other capital</t>
  </si>
  <si>
    <t>Total</t>
  </si>
  <si>
    <t>Share of non-controlling owners</t>
  </si>
  <si>
    <t>Total capital</t>
  </si>
  <si>
    <t>Balance as of January 1st of the previous year</t>
  </si>
  <si>
    <t>Accounting policy change</t>
  </si>
  <si>
    <t>Re-calculated balance (line 010 +/- line 011)</t>
  </si>
  <si>
    <t>Overall comprehensive income, total (line 210 + line 220):</t>
  </si>
  <si>
    <t>Profit (loss) for the year</t>
  </si>
  <si>
    <t>Other comprehensive income, total (sum of lines from 221 to 229):</t>
  </si>
  <si>
    <t>revaluation of debt financial instruments at fair value through other comprehensive income (minus tax effect)</t>
  </si>
  <si>
    <t>revaluation of equity financial instruments at fair value through other comprehensive income (minus tax effect)</t>
  </si>
  <si>
    <t>revaluation of fixed assets and intangible assets (minus tax effect)</t>
  </si>
  <si>
    <t>Share in other comprehensive income (loss) of the associated agencies and joint activities accounted for by share participation method</t>
  </si>
  <si>
    <t>Actuarial profit (loss) on pension liabilities</t>
  </si>
  <si>
    <t>Effect of changing deferred tax income tax rate</t>
  </si>
  <si>
    <t>Fund flow hedging (minus tax effect)</t>
  </si>
  <si>
    <t>Hedging of net investment to foreign operations</t>
  </si>
  <si>
    <t>Rate difference by investments to foreign companies</t>
  </si>
  <si>
    <t>Operations with owners, total (sum of lines from 310 to 318):</t>
  </si>
  <si>
    <t>including:</t>
  </si>
  <si>
    <t>Remuneration of employees with shares:</t>
  </si>
  <si>
    <t>employees' service cost</t>
  </si>
  <si>
    <t>issuing shares according to the procedure of remuneration of employees with shares</t>
  </si>
  <si>
    <t>tax benefit related to the procedure of remuneration of employees with shares</t>
  </si>
  <si>
    <t xml:space="preserve">Contributions from owners </t>
  </si>
  <si>
    <t>Issuing own share instruments (shares)</t>
  </si>
  <si>
    <t xml:space="preserve">Issuing share instruments associated with business merge </t>
  </si>
  <si>
    <t>Share component of the convertible instruments (minus tax effect)</t>
  </si>
  <si>
    <t>Dividend payment</t>
  </si>
  <si>
    <t xml:space="preserve">Other distributions to owners </t>
  </si>
  <si>
    <t>Other operations with owners</t>
  </si>
  <si>
    <t>Changing of participatory interest in subsidiary companies, not resulted the loss of control:</t>
  </si>
  <si>
    <t>Other operations</t>
  </si>
  <si>
    <t>Balance as of January 1st of the reporting year (line 100 + line 200 + line 300 + line 319)</t>
  </si>
  <si>
    <t>Opening balance adjustment (IFRS 15)</t>
  </si>
  <si>
    <t>Opening balance adjustment (IFRS 9)</t>
  </si>
  <si>
    <t>Opening balance adjustment (IFRS 16)</t>
  </si>
  <si>
    <t>Re-calculated balance (line 400 +/- line 401)</t>
  </si>
  <si>
    <t>Overall comprehensive income, total (line 610 + line 620)</t>
  </si>
  <si>
    <t>Profit (loss) per year</t>
  </si>
  <si>
    <t>Other comprehensive income, total (sum of lines from 621 to 629):</t>
  </si>
  <si>
    <t>Operations with owners, total (sum of lines from 710 to 718):</t>
  </si>
  <si>
    <t>Balance (line 300 + line 301 + line 400 + line 500)</t>
  </si>
  <si>
    <t>Total capital (line 420 +/- line 421)</t>
  </si>
  <si>
    <t>Non-controlling owners interest</t>
  </si>
  <si>
    <t xml:space="preserve">Total capital attributed to parent company owners (sum of lines from 410 to 414) </t>
  </si>
  <si>
    <t xml:space="preserve">Undistributed profit (outstanding loss) </t>
  </si>
  <si>
    <t>Other comprehensive income components</t>
  </si>
  <si>
    <t xml:space="preserve">Reacquired private equity instruments </t>
  </si>
  <si>
    <t>Authorized (share) capital</t>
  </si>
  <si>
    <t>V. Capital</t>
  </si>
  <si>
    <t xml:space="preserve">Total long-term liabilities (sum of lines from 310 to 316) </t>
  </si>
  <si>
    <t xml:space="preserve">     Taxes</t>
  </si>
  <si>
    <t xml:space="preserve">     Other long-term liabilities </t>
  </si>
  <si>
    <t xml:space="preserve">Other long-term liabilities </t>
  </si>
  <si>
    <t>State subsidies</t>
  </si>
  <si>
    <t>Long-term liabilities under the contracts with buyers</t>
  </si>
  <si>
    <t>Long-term lease debt</t>
  </si>
  <si>
    <t>Staff remuneration</t>
  </si>
  <si>
    <t>Deferred tax liabilities</t>
  </si>
  <si>
    <t>Long-term estimate liabilities</t>
  </si>
  <si>
    <t>Other credit debt</t>
  </si>
  <si>
    <t xml:space="preserve">Trade credit debt </t>
  </si>
  <si>
    <t>Long-term trade and other credit debt</t>
  </si>
  <si>
    <t>Other financial liabilities</t>
  </si>
  <si>
    <t>Historical costs</t>
  </si>
  <si>
    <t>Other long-term financial liabilities</t>
  </si>
  <si>
    <t>Derivative financial instruments</t>
  </si>
  <si>
    <t>Long-term financial obligations evaluated at fair value through income or loss</t>
  </si>
  <si>
    <t>Other financial liabilities (earlier line 321)</t>
  </si>
  <si>
    <t>bonds</t>
  </si>
  <si>
    <t>Financial lease liabilities (from January 1, 2019 Lease liabilities)</t>
  </si>
  <si>
    <t>loans</t>
  </si>
  <si>
    <t>Long-term financial depreciated cost based obligations</t>
  </si>
  <si>
    <t>IV. Long-term liabilities</t>
  </si>
  <si>
    <t>Liabilities of withdrawn groups intended for sale</t>
  </si>
  <si>
    <t>Total short-term liabilities (sum of lines from 210 to 217)</t>
  </si>
  <si>
    <t xml:space="preserve">     Other short-term liabilities </t>
  </si>
  <si>
    <t xml:space="preserve">Other short-term liabilities </t>
  </si>
  <si>
    <t>Dividends due to payment</t>
  </si>
  <si>
    <t>Short-term liabilities under the contracts with buyers</t>
  </si>
  <si>
    <t>Short-term lease debt</t>
  </si>
  <si>
    <t xml:space="preserve">Current income tax obligations </t>
  </si>
  <si>
    <t>Short-term estimated liabilities</t>
  </si>
  <si>
    <t>Short-term trade and other credit debt</t>
  </si>
  <si>
    <t>Other short-term financial liabilities</t>
  </si>
  <si>
    <t>Short-term derivative financial instruments</t>
  </si>
  <si>
    <t>Short-term financial obligations based on fair cost through income or loss</t>
  </si>
  <si>
    <t>Other financial liabilities (earlier line 222)</t>
  </si>
  <si>
    <t>Bonds</t>
  </si>
  <si>
    <t>Finance lease liabilities (starting from January 1, 2019 - Lease liabilities)</t>
  </si>
  <si>
    <t>Loans</t>
  </si>
  <si>
    <t>Short-term financial depreciated cost based obligations</t>
  </si>
  <si>
    <t>III. Short-term liabilities</t>
  </si>
  <si>
    <t>Liabilities and capital</t>
  </si>
  <si>
    <t>Balance (line 100 + line 101 + line 200)</t>
  </si>
  <si>
    <t>Total long-term assets (sum of lines from 110 to 127)</t>
  </si>
  <si>
    <t>Taxes</t>
  </si>
  <si>
    <t>Other long-term assets</t>
  </si>
  <si>
    <t>Construction in progress</t>
  </si>
  <si>
    <t>Deferred tax assets</t>
  </si>
  <si>
    <t>Intangible assets</t>
  </si>
  <si>
    <t>Exploration and evaluation assets</t>
  </si>
  <si>
    <t>Biological assets</t>
  </si>
  <si>
    <t>Right of use asset</t>
  </si>
  <si>
    <t>Basic assets</t>
  </si>
  <si>
    <t>Investment property</t>
  </si>
  <si>
    <t xml:space="preserve">Long-term assets under the contracts with buyers </t>
  </si>
  <si>
    <t>Long-term accounts receivable on lease</t>
  </si>
  <si>
    <t>Other accounts receivable</t>
  </si>
  <si>
    <t>Trade accounts receivable</t>
  </si>
  <si>
    <t>Long-term trade and other accounts receivables</t>
  </si>
  <si>
    <t>Other long-term financial assets</t>
  </si>
  <si>
    <t>Investments in joint venture companies</t>
  </si>
  <si>
    <t>Investments in associates</t>
  </si>
  <si>
    <t>Investments accounted for using the equity method</t>
  </si>
  <si>
    <t>Initial cost accounted investments (subsidiaries)</t>
  </si>
  <si>
    <t>Long term derivative financial instruments</t>
  </si>
  <si>
    <t xml:space="preserve">Long term financial assets accountable by fair value through income and losses </t>
  </si>
  <si>
    <t>Long term financial assets based on fair cost through other comprehensive income</t>
  </si>
  <si>
    <t xml:space="preserve">Other financial instruments </t>
  </si>
  <si>
    <t xml:space="preserve">    Employees' debts (including loans)</t>
  </si>
  <si>
    <t xml:space="preserve">    Loans issued and accounts receivable of financial lease - long term portion</t>
  </si>
  <si>
    <t xml:space="preserve">    Other restricted cash assets </t>
  </si>
  <si>
    <t xml:space="preserve">    Restricted cash assets (LF Deposits)</t>
  </si>
  <si>
    <t xml:space="preserve">    Deposits (more than a year, not LF)</t>
  </si>
  <si>
    <t>Long term financial assets based on the depreciated cost</t>
  </si>
  <si>
    <t>II. Long-term assets</t>
  </si>
  <si>
    <t xml:space="preserve">Assets (or withdrawn groups) intended for sale </t>
  </si>
  <si>
    <t>Total short-term assets (sum of lines from 010 to 022)</t>
  </si>
  <si>
    <t xml:space="preserve">     Other short-term assets</t>
  </si>
  <si>
    <t>Other short-term assets</t>
  </si>
  <si>
    <t>Biological resource</t>
  </si>
  <si>
    <t>Stocks</t>
  </si>
  <si>
    <t>Current income tax</t>
  </si>
  <si>
    <t>Short term assets under the contracts with buyers</t>
  </si>
  <si>
    <t>Short term accounts receivable on lease</t>
  </si>
  <si>
    <t>Short-term trade and other accounts receivables</t>
  </si>
  <si>
    <t>Other short-term financial assets</t>
  </si>
  <si>
    <t>Short-term erived financial instruments</t>
  </si>
  <si>
    <t xml:space="preserve">Financial assets accountable by fair value through income and losses </t>
  </si>
  <si>
    <t>Financial assets evaluated at fair value through other comprehensive income</t>
  </si>
  <si>
    <t xml:space="preserve">    Other financial assets</t>
  </si>
  <si>
    <t xml:space="preserve">    Loans issued and accounts receivable of financial lease - current portion</t>
  </si>
  <si>
    <t xml:space="preserve">    Other restricted cash assets</t>
  </si>
  <si>
    <t xml:space="preserve">    Deposits (from 3 to 12 months, not LF)</t>
  </si>
  <si>
    <t>Financial assets based on the depreciated cost</t>
  </si>
  <si>
    <t xml:space="preserve">Cash assets and their equivalents </t>
  </si>
  <si>
    <t>I. Short-term assets</t>
  </si>
  <si>
    <t>As of the beginning of the reporting period</t>
  </si>
  <si>
    <t xml:space="preserve">As of the end of the reporting period </t>
  </si>
  <si>
    <t>Assets</t>
  </si>
  <si>
    <t xml:space="preserve"> thousand tenge</t>
  </si>
  <si>
    <t>as of</t>
  </si>
  <si>
    <t>CONSOLIDATED BALANCE  SHEET</t>
  </si>
  <si>
    <t>102, Abay Avenue,Ust-Kamenogorsk 070005, the Republic of Kazakhstan</t>
  </si>
  <si>
    <t>Legal address of the Company</t>
  </si>
  <si>
    <t>Large</t>
  </si>
  <si>
    <t>Business entity</t>
  </si>
  <si>
    <t xml:space="preserve">Average annual number of employees                      </t>
  </si>
  <si>
    <t>Consolidated</t>
  </si>
  <si>
    <t>Form of reporting</t>
  </si>
  <si>
    <t>Joint Stock Company</t>
  </si>
  <si>
    <t>Business legal structure</t>
  </si>
  <si>
    <t>Industry</t>
  </si>
  <si>
    <t>Company's activity type</t>
  </si>
  <si>
    <t>Сertificate of state reregistration of legal entity No. 1725-1917-01-АО dd. October 26, 2004</t>
  </si>
  <si>
    <t xml:space="preserve">Information on reorganization </t>
  </si>
  <si>
    <t xml:space="preserve">Company name </t>
  </si>
  <si>
    <t>Form 1</t>
  </si>
  <si>
    <t>dated June 28, 2017 No. 404</t>
  </si>
  <si>
    <t>to the order of Ministry of Finance of the Republic of Kazakhstan</t>
  </si>
  <si>
    <t>Appendix 2</t>
  </si>
  <si>
    <t>dated March 2, 2022 No. 241</t>
  </si>
  <si>
    <t>to the order of Minister of Finance of the Republic of Kazakhstan</t>
  </si>
  <si>
    <t>Appendix 1</t>
  </si>
  <si>
    <t>of the discontinued activity</t>
  </si>
  <si>
    <t xml:space="preserve">of the continuing activity </t>
  </si>
  <si>
    <t>Diluted earnings per share:</t>
  </si>
  <si>
    <t>Basic earnings per share:</t>
  </si>
  <si>
    <t>Earnings per share:</t>
  </si>
  <si>
    <t>controlling owners interest</t>
  </si>
  <si>
    <t>parent company owners</t>
  </si>
  <si>
    <t>Total comprehensive income attributable to:</t>
  </si>
  <si>
    <t>Total comprehensive income (line 300 + line 400)</t>
  </si>
  <si>
    <t>Total comprehensive income not subject to reclassification into income and expense over the subsequent periods (after income tax) (sum of lines from 431 to 435)</t>
  </si>
  <si>
    <t xml:space="preserve">Revaluation of equity  financial instruments at fair value through the other comprehensive income </t>
  </si>
  <si>
    <t xml:space="preserve">Tax effect of components of the other comprehensive income </t>
  </si>
  <si>
    <t>Actuarial income (loss) on pension liabilities</t>
  </si>
  <si>
    <t xml:space="preserve">Share in the other comprehensive income (loss) of the associated companies and joint venture accounted for using the equity method  </t>
  </si>
  <si>
    <t xml:space="preserve">Revaluation of fixed assets and intangible assets </t>
  </si>
  <si>
    <t>Total comprehensive income subject to reclassification into income and expense over the subsequent periods (after income tax) (sum of lines from 410 to 418)</t>
  </si>
  <si>
    <t xml:space="preserve">Reclassification adjustment as part of income (loss) </t>
  </si>
  <si>
    <t>Other components of the other comprehensive income</t>
  </si>
  <si>
    <t xml:space="preserve">Hedging of net investments in foreign operations </t>
  </si>
  <si>
    <t xml:space="preserve">Exchange difference on investments in foreign companies </t>
  </si>
  <si>
    <t>Cash flow hedging</t>
  </si>
  <si>
    <t xml:space="preserve">Effect of change in income tax rate on deferred tax </t>
  </si>
  <si>
    <t xml:space="preserve">Share in the other comprehensive income (loss) of the associated companies and joint venture accounted for using the equity method </t>
  </si>
  <si>
    <t>Revaluation of debt financial instruments at fair value through the other comprehensive income</t>
  </si>
  <si>
    <t>Including:</t>
  </si>
  <si>
    <t xml:space="preserve">Other comprehensive income, total (sum of lines 420 and 440): </t>
  </si>
  <si>
    <t>Parent company owners</t>
  </si>
  <si>
    <t>Profit for the year (line 200 + line 201) attributable to:</t>
  </si>
  <si>
    <t>Income (loss) after discontinued  activity taxation</t>
  </si>
  <si>
    <t>Income (loss) after continuing  activity taxation (line 100 - line 101)</t>
  </si>
  <si>
    <t>Income tax expenses</t>
  </si>
  <si>
    <t>Income (loss) before taxation (+/- lines from 020 to 025)</t>
  </si>
  <si>
    <t>Other expenses</t>
  </si>
  <si>
    <t>Other income</t>
  </si>
  <si>
    <t>Company's share in profit (loss) of associated entities and joint activity accounted for using the equity method</t>
  </si>
  <si>
    <t>Finance costs</t>
  </si>
  <si>
    <t>Finance income</t>
  </si>
  <si>
    <t>Total operating income (loss) (+/- lines from 012 to 016)</t>
  </si>
  <si>
    <t xml:space="preserve">Administrative expenses </t>
  </si>
  <si>
    <t>Distribution expenses</t>
  </si>
  <si>
    <t>Gross profit (line 010 - line 011)</t>
  </si>
  <si>
    <t>Cost of sales of goods and services</t>
  </si>
  <si>
    <t>Revenue from the sale of goods, products and service rendering</t>
  </si>
  <si>
    <t>Consolidated profit and loss statement</t>
  </si>
  <si>
    <t>Form 2</t>
  </si>
  <si>
    <t>Appendix 3</t>
  </si>
  <si>
    <t xml:space="preserve">Deputy Executive Board Chairman –   </t>
  </si>
  <si>
    <t>Economics and Finance                                                ___________________</t>
  </si>
  <si>
    <t xml:space="preserve">Lyudmila A. Chebotaryova </t>
  </si>
  <si>
    <t xml:space="preserve">Chief Accountant                                                     ___________________                       </t>
  </si>
  <si>
    <t xml:space="preserve">Dinara T. Orazbekova </t>
  </si>
  <si>
    <t>June 30, 2024</t>
  </si>
  <si>
    <t>reporting period as of 30.06.2024</t>
  </si>
  <si>
    <t>Balance as of 30 June  of the reporting year (line 500 + line 600 + line 700 + line 719)</t>
  </si>
  <si>
    <t>(подпись)</t>
  </si>
  <si>
    <t>Parent company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</si>
</sst>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-* #,##0.00_р_._-;\-* #,##0.00_р_._-;_-* &quot;-&quot;??_р_._-;_-@_-"/>
    <numFmt numFmtId="168" formatCode="000"/>
    <numFmt numFmtId="169" formatCode="_(* #,##0.000_);_(* \(#,##0.000\);_(* &quot;-&quot;_);_(@_)"/>
  </numFmts>
  <fonts count="33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sz val="10"/>
      <name val="Times New Roman"/>
      <family val="1"/>
      <charset val="204"/>
    </font>
    <font>
      <b/>
      <u val="singleAccounting"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164" fontId="0" fillId="0" borderId="0"/>
    <xf numFmtId="167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0" fontId="1" fillId="0" borderId="0"/>
  </cellStyleXfs>
  <cellXfs count="268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3" fillId="0" borderId="0" xfId="2" applyNumberFormat="1" applyFont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165" fontId="3" fillId="0" borderId="0" xfId="2" applyNumberFormat="1" applyFont="1" applyProtection="1">
      <protection locked="0"/>
    </xf>
    <xf numFmtId="0" fontId="5" fillId="0" borderId="0" xfId="2" applyNumberFormat="1" applyFont="1" applyAlignment="1">
      <alignment horizontal="right" vertical="top" wrapText="1"/>
    </xf>
    <xf numFmtId="0" fontId="5" fillId="0" borderId="0" xfId="2" applyNumberFormat="1" applyFont="1" applyAlignment="1" applyProtection="1">
      <alignment vertical="top" wrapText="1"/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164" fontId="3" fillId="0" borderId="0" xfId="2" applyFont="1" applyAlignment="1">
      <alignment horizontal="center" vertical="center"/>
    </xf>
    <xf numFmtId="164" fontId="5" fillId="0" borderId="0" xfId="2" applyFont="1"/>
    <xf numFmtId="164" fontId="9" fillId="0" borderId="0" xfId="2" applyFont="1"/>
    <xf numFmtId="49" fontId="2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vertical="top" wrapText="1"/>
    </xf>
    <xf numFmtId="49" fontId="3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6" fontId="9" fillId="0" borderId="4" xfId="2" applyNumberFormat="1" applyFont="1" applyBorder="1" applyAlignment="1" applyProtection="1">
      <alignment horizontal="right"/>
      <protection locked="0"/>
    </xf>
    <xf numFmtId="166" fontId="3" fillId="0" borderId="4" xfId="2" applyNumberFormat="1" applyFont="1" applyBorder="1" applyAlignment="1">
      <alignment horizontal="right"/>
    </xf>
    <xf numFmtId="0" fontId="9" fillId="0" borderId="4" xfId="2" applyNumberFormat="1" applyFont="1" applyBorder="1" applyAlignment="1">
      <alignment horizontal="center"/>
    </xf>
    <xf numFmtId="164" fontId="1" fillId="0" borderId="4" xfId="0" applyFont="1" applyBorder="1" applyAlignment="1">
      <alignment horizontal="left" indent="2"/>
    </xf>
    <xf numFmtId="164" fontId="5" fillId="0" borderId="0" xfId="2" applyFont="1" applyAlignment="1">
      <alignment horizontal="center" vertical="center"/>
    </xf>
    <xf numFmtId="0" fontId="0" fillId="0" borderId="4" xfId="0" applyNumberFormat="1" applyBorder="1" applyAlignment="1" applyProtection="1">
      <alignment horizontal="left" wrapText="1" indent="1"/>
      <protection hidden="1"/>
    </xf>
    <xf numFmtId="0" fontId="2" fillId="0" borderId="0" xfId="2" applyNumberFormat="1" applyFont="1" applyProtection="1">
      <protection locked="0"/>
    </xf>
    <xf numFmtId="166" fontId="4" fillId="0" borderId="0" xfId="2" applyNumberFormat="1" applyFont="1"/>
    <xf numFmtId="164" fontId="3" fillId="0" borderId="0" xfId="2" applyFont="1" applyProtection="1">
      <protection locked="0"/>
    </xf>
    <xf numFmtId="0" fontId="2" fillId="0" borderId="0" xfId="2" applyNumberFormat="1" applyFont="1"/>
    <xf numFmtId="0" fontId="4" fillId="0" borderId="0" xfId="2" applyNumberFormat="1" applyFont="1"/>
    <xf numFmtId="0" fontId="11" fillId="0" borderId="0" xfId="2" applyNumberFormat="1" applyFont="1"/>
    <xf numFmtId="0" fontId="10" fillId="0" borderId="0" xfId="2" applyNumberFormat="1" applyFont="1"/>
    <xf numFmtId="0" fontId="9" fillId="0" borderId="0" xfId="2" applyNumberFormat="1" applyFont="1"/>
    <xf numFmtId="0" fontId="3" fillId="0" borderId="0" xfId="2" applyNumberFormat="1" applyFont="1"/>
    <xf numFmtId="0" fontId="2" fillId="0" borderId="1" xfId="2" applyNumberFormat="1" applyFont="1" applyBorder="1" applyAlignment="1" applyProtection="1">
      <alignment horizontal="right"/>
      <protection locked="0"/>
    </xf>
    <xf numFmtId="0" fontId="4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10" fillId="0" borderId="0" xfId="2" applyNumberFormat="1" applyFont="1" applyAlignment="1">
      <alignment vertical="center"/>
    </xf>
    <xf numFmtId="0" fontId="9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0" applyFont="1" applyAlignment="1">
      <alignment horizontal="center" textRotation="90" wrapText="1"/>
    </xf>
    <xf numFmtId="164" fontId="8" fillId="0" borderId="0" xfId="0" applyFont="1" applyAlignment="1">
      <alignment horizontal="center" textRotation="90" wrapText="1"/>
    </xf>
    <xf numFmtId="166" fontId="2" fillId="0" borderId="4" xfId="2" applyNumberFormat="1" applyFont="1" applyBorder="1" applyProtection="1">
      <protection locked="0"/>
    </xf>
    <xf numFmtId="166" fontId="4" fillId="0" borderId="0" xfId="0" applyNumberFormat="1" applyFont="1"/>
    <xf numFmtId="49" fontId="6" fillId="0" borderId="4" xfId="2" applyNumberFormat="1" applyFont="1" applyBorder="1" applyAlignment="1">
      <alignment horizontal="center"/>
    </xf>
    <xf numFmtId="166" fontId="7" fillId="0" borderId="0" xfId="2" applyNumberFormat="1" applyFont="1"/>
    <xf numFmtId="0" fontId="13" fillId="0" borderId="0" xfId="2" applyNumberFormat="1" applyFont="1"/>
    <xf numFmtId="0" fontId="14" fillId="0" borderId="0" xfId="2" applyNumberFormat="1" applyFont="1"/>
    <xf numFmtId="0" fontId="15" fillId="0" borderId="0" xfId="2" applyNumberFormat="1" applyFont="1"/>
    <xf numFmtId="0" fontId="5" fillId="0" borderId="0" xfId="2" applyNumberFormat="1" applyFont="1"/>
    <xf numFmtId="166" fontId="11" fillId="0" borderId="0" xfId="2" applyNumberFormat="1" applyFont="1"/>
    <xf numFmtId="166" fontId="10" fillId="0" borderId="0" xfId="2" applyNumberFormat="1" applyFont="1"/>
    <xf numFmtId="0" fontId="16" fillId="0" borderId="0" xfId="2" applyNumberFormat="1" applyFont="1"/>
    <xf numFmtId="166" fontId="13" fillId="0" borderId="0" xfId="2" applyNumberFormat="1" applyFont="1"/>
    <xf numFmtId="166" fontId="2" fillId="0" borderId="5" xfId="2" applyNumberFormat="1" applyFont="1" applyBorder="1" applyProtection="1">
      <protection locked="0"/>
    </xf>
    <xf numFmtId="166" fontId="6" fillId="0" borderId="4" xfId="2" applyNumberFormat="1" applyFont="1" applyBorder="1" applyProtection="1">
      <protection locked="0"/>
    </xf>
    <xf numFmtId="166" fontId="6" fillId="0" borderId="5" xfId="2" applyNumberFormat="1" applyFont="1" applyBorder="1" applyProtection="1">
      <protection locked="0"/>
    </xf>
    <xf numFmtId="0" fontId="7" fillId="0" borderId="0" xfId="2" applyNumberFormat="1" applyFont="1"/>
    <xf numFmtId="0" fontId="2" fillId="0" borderId="4" xfId="2" applyNumberFormat="1" applyFont="1" applyBorder="1"/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10" fillId="0" borderId="0" xfId="2" applyNumberFormat="1" applyFont="1" applyProtection="1">
      <protection locked="0"/>
    </xf>
    <xf numFmtId="0" fontId="9" fillId="0" borderId="0" xfId="2" applyNumberFormat="1" applyFont="1" applyProtection="1">
      <protection locked="0"/>
    </xf>
    <xf numFmtId="164" fontId="0" fillId="0" borderId="0" xfId="0" applyProtection="1">
      <protection locked="0"/>
    </xf>
    <xf numFmtId="165" fontId="17" fillId="0" borderId="0" xfId="1" applyNumberFormat="1" applyFont="1" applyFill="1" applyProtection="1"/>
    <xf numFmtId="164" fontId="12" fillId="0" borderId="0" xfId="0" applyFont="1"/>
    <xf numFmtId="164" fontId="1" fillId="0" borderId="0" xfId="0" applyFont="1" applyProtection="1">
      <protection locked="0"/>
    </xf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18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2" fillId="0" borderId="0" xfId="0" applyFont="1" applyAlignment="1">
      <alignment horizontal="right"/>
    </xf>
    <xf numFmtId="164" fontId="18" fillId="0" borderId="0" xfId="0" applyFont="1" applyAlignment="1">
      <alignment horizontal="right"/>
    </xf>
    <xf numFmtId="164" fontId="5" fillId="0" borderId="0" xfId="0" applyFont="1" applyAlignment="1">
      <alignment horizontal="center" vertical="top"/>
    </xf>
    <xf numFmtId="164" fontId="19" fillId="0" borderId="0" xfId="0" applyFont="1" applyAlignment="1">
      <alignment horizontal="center" vertical="top"/>
    </xf>
    <xf numFmtId="164" fontId="19" fillId="0" borderId="0" xfId="0" applyFont="1" applyAlignment="1">
      <alignment horizontal="center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 applyProtection="1">
      <alignment horizontal="center" vertical="top"/>
      <protection locked="0"/>
    </xf>
    <xf numFmtId="0" fontId="5" fillId="0" borderId="4" xfId="0" applyNumberFormat="1" applyFont="1" applyBorder="1" applyProtection="1">
      <protection locked="0"/>
    </xf>
    <xf numFmtId="0" fontId="5" fillId="0" borderId="4" xfId="0" applyNumberFormat="1" applyFont="1" applyBorder="1"/>
    <xf numFmtId="168" fontId="5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168" fontId="3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0" fontId="5" fillId="0" borderId="4" xfId="0" applyNumberFormat="1" applyFont="1" applyBorder="1" applyAlignment="1">
      <alignment wrapText="1"/>
    </xf>
    <xf numFmtId="0" fontId="3" fillId="0" borderId="4" xfId="0" applyNumberFormat="1" applyFont="1" applyBorder="1" applyAlignment="1">
      <alignment vertical="top" wrapText="1"/>
    </xf>
    <xf numFmtId="0" fontId="6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12" fillId="0" borderId="0" xfId="2" applyNumberFormat="1" applyFont="1" applyAlignment="1" applyProtection="1">
      <alignment wrapText="1"/>
      <protection locked="0"/>
    </xf>
    <xf numFmtId="0" fontId="12" fillId="0" borderId="0" xfId="2" applyNumberFormat="1" applyFont="1" applyProtection="1">
      <protection locked="0"/>
    </xf>
    <xf numFmtId="0" fontId="20" fillId="0" borderId="0" xfId="2" applyNumberFormat="1" applyFont="1" applyProtection="1">
      <protection locked="0"/>
    </xf>
    <xf numFmtId="0" fontId="20" fillId="0" borderId="0" xfId="2" applyNumberFormat="1" applyFont="1" applyAlignment="1" applyProtection="1">
      <alignment wrapText="1"/>
      <protection locked="0"/>
    </xf>
    <xf numFmtId="0" fontId="20" fillId="0" borderId="0" xfId="2" applyNumberFormat="1" applyFont="1" applyAlignment="1" applyProtection="1">
      <alignment horizontal="right"/>
      <protection locked="0"/>
    </xf>
    <xf numFmtId="167" fontId="21" fillId="0" borderId="0" xfId="1" applyFont="1" applyFill="1" applyProtection="1"/>
    <xf numFmtId="0" fontId="12" fillId="0" borderId="0" xfId="2" applyNumberFormat="1" applyFont="1"/>
    <xf numFmtId="0" fontId="22" fillId="0" borderId="0" xfId="2" applyNumberFormat="1" applyFont="1" applyAlignment="1" applyProtection="1">
      <alignment horizontal="right"/>
      <protection locked="0"/>
    </xf>
    <xf numFmtId="0" fontId="22" fillId="0" borderId="0" xfId="2" applyNumberFormat="1" applyFont="1" applyProtection="1">
      <protection locked="0"/>
    </xf>
    <xf numFmtId="0" fontId="22" fillId="0" borderId="0" xfId="2" applyNumberFormat="1" applyFont="1" applyAlignment="1" applyProtection="1">
      <alignment wrapText="1"/>
      <protection locked="0"/>
    </xf>
    <xf numFmtId="14" fontId="22" fillId="0" borderId="0" xfId="2" applyNumberFormat="1" applyFont="1" applyAlignment="1" applyProtection="1">
      <alignment horizontal="left" wrapText="1"/>
      <protection locked="0"/>
    </xf>
    <xf numFmtId="0" fontId="20" fillId="0" borderId="1" xfId="2" applyNumberFormat="1" applyFont="1" applyBorder="1" applyProtection="1">
      <protection locked="0"/>
    </xf>
    <xf numFmtId="0" fontId="20" fillId="0" borderId="1" xfId="2" applyNumberFormat="1" applyFont="1" applyBorder="1" applyAlignment="1" applyProtection="1">
      <alignment wrapText="1"/>
      <protection locked="0"/>
    </xf>
    <xf numFmtId="0" fontId="20" fillId="0" borderId="1" xfId="2" applyNumberFormat="1" applyFont="1" applyBorder="1" applyAlignment="1" applyProtection="1">
      <alignment horizontal="right"/>
      <protection locked="0"/>
    </xf>
    <xf numFmtId="0" fontId="12" fillId="0" borderId="0" xfId="2" applyNumberFormat="1" applyFont="1" applyAlignment="1">
      <alignment horizontal="center" vertical="center"/>
    </xf>
    <xf numFmtId="0" fontId="20" fillId="0" borderId="4" xfId="2" applyNumberFormat="1" applyFont="1" applyBorder="1" applyAlignment="1" applyProtection="1">
      <alignment horizontal="center" vertical="center" wrapText="1"/>
      <protection locked="0"/>
    </xf>
    <xf numFmtId="0" fontId="22" fillId="0" borderId="4" xfId="2" applyNumberFormat="1" applyFont="1" applyBorder="1" applyAlignment="1">
      <alignment wrapText="1"/>
    </xf>
    <xf numFmtId="49" fontId="22" fillId="0" borderId="4" xfId="2" applyNumberFormat="1" applyFont="1" applyBorder="1" applyAlignment="1" applyProtection="1">
      <alignment horizontal="center" wrapText="1"/>
      <protection locked="0"/>
    </xf>
    <xf numFmtId="166" fontId="23" fillId="0" borderId="4" xfId="2" applyNumberFormat="1" applyFont="1" applyBorder="1" applyAlignment="1" applyProtection="1">
      <alignment wrapText="1"/>
      <protection locked="0"/>
    </xf>
    <xf numFmtId="166" fontId="23" fillId="0" borderId="4" xfId="2" quotePrefix="1" applyNumberFormat="1" applyFont="1" applyBorder="1" applyAlignment="1" applyProtection="1">
      <alignment wrapText="1"/>
      <protection locked="0"/>
    </xf>
    <xf numFmtId="167" fontId="24" fillId="0" borderId="0" xfId="1" applyFont="1" applyFill="1" applyProtection="1"/>
    <xf numFmtId="0" fontId="18" fillId="0" borderId="0" xfId="2" applyNumberFormat="1" applyFont="1"/>
    <xf numFmtId="0" fontId="20" fillId="0" borderId="4" xfId="2" applyNumberFormat="1" applyFont="1" applyBorder="1" applyAlignment="1">
      <alignment wrapText="1"/>
    </xf>
    <xf numFmtId="49" fontId="20" fillId="0" borderId="4" xfId="2" applyNumberFormat="1" applyFont="1" applyBorder="1" applyAlignment="1" applyProtection="1">
      <alignment horizontal="center" wrapText="1"/>
      <protection locked="0"/>
    </xf>
    <xf numFmtId="166" fontId="20" fillId="0" borderId="4" xfId="2" applyNumberFormat="1" applyFont="1" applyBorder="1" applyAlignment="1" applyProtection="1">
      <alignment wrapText="1"/>
      <protection locked="0"/>
    </xf>
    <xf numFmtId="166" fontId="20" fillId="0" borderId="4" xfId="2" quotePrefix="1" applyNumberFormat="1" applyFont="1" applyBorder="1" applyAlignment="1" applyProtection="1">
      <alignment wrapText="1"/>
      <protection locked="0"/>
    </xf>
    <xf numFmtId="166" fontId="23" fillId="0" borderId="4" xfId="2" quotePrefix="1" applyNumberFormat="1" applyFont="1" applyBorder="1" applyProtection="1">
      <protection locked="0"/>
    </xf>
    <xf numFmtId="166" fontId="23" fillId="0" borderId="4" xfId="2" applyNumberFormat="1" applyFont="1" applyBorder="1" applyProtection="1">
      <protection locked="0"/>
    </xf>
    <xf numFmtId="0" fontId="20" fillId="0" borderId="4" xfId="2" applyNumberFormat="1" applyFont="1" applyBorder="1" applyAlignment="1">
      <alignment vertical="top" wrapText="1"/>
    </xf>
    <xf numFmtId="49" fontId="20" fillId="0" borderId="4" xfId="2" applyNumberFormat="1" applyFont="1" applyBorder="1" applyAlignment="1" applyProtection="1">
      <alignment horizontal="center" vertical="top" wrapText="1"/>
      <protection locked="0"/>
    </xf>
    <xf numFmtId="166" fontId="20" fillId="0" borderId="4" xfId="2" applyNumberFormat="1" applyFont="1" applyBorder="1" applyAlignment="1" applyProtection="1">
      <alignment vertical="top" wrapText="1"/>
      <protection locked="0"/>
    </xf>
    <xf numFmtId="166" fontId="20" fillId="0" borderId="4" xfId="2" quotePrefix="1" applyNumberFormat="1" applyFont="1" applyBorder="1" applyAlignment="1" applyProtection="1">
      <alignment vertical="top" wrapText="1"/>
      <protection locked="0"/>
    </xf>
    <xf numFmtId="166" fontId="23" fillId="0" borderId="4" xfId="2" quotePrefix="1" applyNumberFormat="1" applyFont="1" applyBorder="1" applyAlignment="1" applyProtection="1">
      <alignment vertical="top" wrapText="1"/>
      <protection locked="0"/>
    </xf>
    <xf numFmtId="167" fontId="21" fillId="0" borderId="0" xfId="1" applyFont="1" applyFill="1" applyAlignment="1" applyProtection="1">
      <alignment vertical="top"/>
    </xf>
    <xf numFmtId="0" fontId="12" fillId="0" borderId="0" xfId="2" applyNumberFormat="1" applyFont="1" applyAlignment="1">
      <alignment vertical="top"/>
    </xf>
    <xf numFmtId="166" fontId="20" fillId="0" borderId="4" xfId="2" quotePrefix="1" applyNumberFormat="1" applyFont="1" applyBorder="1" applyAlignment="1" applyProtection="1">
      <alignment horizontal="left" wrapText="1"/>
      <protection locked="0"/>
    </xf>
    <xf numFmtId="166" fontId="20" fillId="0" borderId="4" xfId="2" applyNumberFormat="1" applyFont="1" applyBorder="1" applyAlignment="1" applyProtection="1">
      <alignment horizontal="left" wrapText="1"/>
      <protection locked="0"/>
    </xf>
    <xf numFmtId="167" fontId="21" fillId="0" borderId="0" xfId="2" applyNumberFormat="1" applyFont="1"/>
    <xf numFmtId="167" fontId="21" fillId="0" borderId="0" xfId="1" applyFont="1" applyFill="1" applyAlignment="1" applyProtection="1">
      <alignment wrapText="1"/>
    </xf>
    <xf numFmtId="167" fontId="21" fillId="0" borderId="0" xfId="1" applyFont="1" applyFill="1"/>
    <xf numFmtId="167" fontId="21" fillId="0" borderId="0" xfId="0" applyNumberFormat="1" applyFont="1"/>
    <xf numFmtId="0" fontId="12" fillId="0" borderId="0" xfId="0" applyNumberFormat="1" applyFont="1" applyProtection="1">
      <protection locked="0"/>
    </xf>
    <xf numFmtId="0" fontId="12" fillId="0" borderId="0" xfId="0" applyNumberFormat="1" applyFont="1" applyAlignment="1" applyProtection="1">
      <alignment wrapText="1"/>
      <protection locked="0"/>
    </xf>
    <xf numFmtId="0" fontId="12" fillId="0" borderId="0" xfId="0" applyNumberFormat="1" applyFont="1"/>
    <xf numFmtId="0" fontId="22" fillId="0" borderId="0" xfId="2" applyNumberFormat="1" applyFont="1" applyAlignment="1" applyProtection="1">
      <alignment horizontal="left" wrapText="1"/>
      <protection locked="0"/>
    </xf>
    <xf numFmtId="0" fontId="20" fillId="0" borderId="0" xfId="2" applyNumberFormat="1" applyFont="1" applyAlignment="1" applyProtection="1">
      <alignment horizontal="left" wrapText="1"/>
      <protection locked="0"/>
    </xf>
    <xf numFmtId="164" fontId="5" fillId="0" borderId="0" xfId="0" applyFont="1" applyProtection="1">
      <protection locked="0"/>
    </xf>
    <xf numFmtId="165" fontId="25" fillId="0" borderId="0" xfId="2" applyNumberFormat="1" applyFont="1" applyProtection="1">
      <protection locked="0"/>
    </xf>
    <xf numFmtId="49" fontId="25" fillId="0" borderId="0" xfId="2" applyNumberFormat="1" applyFont="1" applyProtection="1">
      <protection locked="0"/>
    </xf>
    <xf numFmtId="164" fontId="25" fillId="0" borderId="0" xfId="2" applyFont="1"/>
    <xf numFmtId="164" fontId="25" fillId="0" borderId="0" xfId="2" applyFont="1" applyAlignment="1">
      <alignment vertical="top" wrapText="1"/>
    </xf>
    <xf numFmtId="164" fontId="12" fillId="0" borderId="0" xfId="2" applyFont="1" applyAlignment="1">
      <alignment horizontal="left" vertical="top" wrapText="1"/>
    </xf>
    <xf numFmtId="164" fontId="5" fillId="0" borderId="0" xfId="2" applyFont="1" applyAlignment="1">
      <alignment horizontal="left" vertical="top" wrapText="1"/>
    </xf>
    <xf numFmtId="0" fontId="3" fillId="0" borderId="0" xfId="2" applyNumberFormat="1" applyFont="1" applyAlignment="1" applyProtection="1">
      <alignment horizontal="left" vertical="top" wrapText="1"/>
      <protection locked="0"/>
    </xf>
    <xf numFmtId="164" fontId="26" fillId="0" borderId="0" xfId="0" applyFont="1" applyProtection="1">
      <protection locked="0"/>
    </xf>
    <xf numFmtId="0" fontId="5" fillId="0" borderId="0" xfId="2" applyNumberFormat="1" applyFont="1" applyAlignment="1" applyProtection="1">
      <alignment horizontal="left" vertical="top" wrapText="1"/>
      <protection locked="0"/>
    </xf>
    <xf numFmtId="0" fontId="5" fillId="0" borderId="0" xfId="2" applyNumberFormat="1" applyFont="1" applyProtection="1">
      <protection locked="0"/>
    </xf>
    <xf numFmtId="166" fontId="3" fillId="0" borderId="0" xfId="2" applyNumberFormat="1" applyFont="1"/>
    <xf numFmtId="165" fontId="5" fillId="0" borderId="0" xfId="2" applyNumberFormat="1" applyFont="1"/>
    <xf numFmtId="166" fontId="5" fillId="0" borderId="0" xfId="2" quotePrefix="1" applyNumberFormat="1" applyFont="1" applyAlignment="1">
      <alignment horizontal="right" wrapText="1"/>
    </xf>
    <xf numFmtId="0" fontId="5" fillId="0" borderId="0" xfId="2" applyNumberFormat="1" applyFont="1" applyAlignment="1">
      <alignment horizontal="center"/>
    </xf>
    <xf numFmtId="0" fontId="5" fillId="0" borderId="0" xfId="2" applyNumberFormat="1" applyFont="1" applyAlignment="1">
      <alignment vertical="top" wrapText="1"/>
    </xf>
    <xf numFmtId="0" fontId="5" fillId="0" borderId="4" xfId="2" applyNumberFormat="1" applyFont="1" applyBorder="1" applyAlignment="1">
      <alignment horizontal="center"/>
    </xf>
    <xf numFmtId="0" fontId="27" fillId="0" borderId="4" xfId="2" applyNumberFormat="1" applyFont="1" applyBorder="1" applyAlignment="1">
      <alignment vertical="top" wrapText="1"/>
    </xf>
    <xf numFmtId="166" fontId="5" fillId="0" borderId="4" xfId="2" applyNumberFormat="1" applyFont="1" applyBorder="1" applyAlignment="1" applyProtection="1">
      <alignment horizontal="right"/>
      <protection locked="0"/>
    </xf>
    <xf numFmtId="0" fontId="28" fillId="0" borderId="4" xfId="2" applyNumberFormat="1" applyFont="1" applyBorder="1" applyAlignment="1">
      <alignment vertical="top" wrapText="1"/>
    </xf>
    <xf numFmtId="0" fontId="5" fillId="0" borderId="4" xfId="2" applyNumberFormat="1" applyFont="1" applyBorder="1"/>
    <xf numFmtId="165" fontId="9" fillId="0" borderId="0" xfId="2" applyNumberFormat="1" applyFont="1"/>
    <xf numFmtId="164" fontId="25" fillId="0" borderId="5" xfId="0" applyFont="1" applyBorder="1" applyAlignment="1">
      <alignment horizontal="left" indent="2"/>
    </xf>
    <xf numFmtId="164" fontId="25" fillId="0" borderId="4" xfId="2" applyFont="1" applyBorder="1" applyAlignment="1">
      <alignment horizontal="left" indent="2"/>
    </xf>
    <xf numFmtId="164" fontId="25" fillId="0" borderId="4" xfId="0" applyFont="1" applyBorder="1" applyAlignment="1">
      <alignment horizontal="left" indent="2"/>
    </xf>
    <xf numFmtId="0" fontId="25" fillId="0" borderId="4" xfId="0" applyNumberFormat="1" applyFont="1" applyBorder="1" applyAlignment="1" applyProtection="1">
      <alignment horizontal="left" wrapText="1" indent="1"/>
      <protection hidden="1"/>
    </xf>
    <xf numFmtId="0" fontId="25" fillId="0" borderId="4" xfId="0" applyNumberFormat="1" applyFont="1" applyBorder="1" applyAlignment="1" applyProtection="1">
      <alignment horizontal="left" indent="1"/>
      <protection hidden="1"/>
    </xf>
    <xf numFmtId="165" fontId="5" fillId="0" borderId="0" xfId="2" applyNumberFormat="1" applyFont="1" applyAlignment="1">
      <alignment horizontal="center" vertical="center"/>
    </xf>
    <xf numFmtId="0" fontId="27" fillId="0" borderId="4" xfId="2" applyNumberFormat="1" applyFont="1" applyBorder="1" applyAlignment="1">
      <alignment horizontal="center" vertical="center" wrapText="1"/>
    </xf>
    <xf numFmtId="0" fontId="27" fillId="0" borderId="4" xfId="2" applyNumberFormat="1" applyFont="1" applyBorder="1" applyAlignment="1">
      <alignment horizontal="left" vertical="center" wrapText="1"/>
    </xf>
    <xf numFmtId="0" fontId="27" fillId="0" borderId="4" xfId="5" applyFont="1" applyBorder="1"/>
    <xf numFmtId="0" fontId="28" fillId="0" borderId="4" xfId="5" applyFont="1" applyBorder="1"/>
    <xf numFmtId="164" fontId="25" fillId="0" borderId="4" xfId="0" applyFont="1" applyBorder="1" applyAlignment="1">
      <alignment horizontal="left"/>
    </xf>
    <xf numFmtId="0" fontId="25" fillId="0" borderId="4" xfId="2" applyNumberFormat="1" applyFont="1" applyBorder="1" applyAlignment="1">
      <alignment vertical="top" wrapText="1"/>
    </xf>
    <xf numFmtId="0" fontId="27" fillId="0" borderId="4" xfId="5" applyFont="1" applyBorder="1" applyAlignment="1">
      <alignment wrapText="1"/>
    </xf>
    <xf numFmtId="0" fontId="28" fillId="0" borderId="4" xfId="5" applyFont="1" applyBorder="1" applyAlignment="1">
      <alignment wrapText="1"/>
    </xf>
    <xf numFmtId="0" fontId="5" fillId="0" borderId="4" xfId="2" applyNumberFormat="1" applyFont="1" applyBorder="1" applyAlignment="1">
      <alignment vertical="top" wrapText="1"/>
    </xf>
    <xf numFmtId="165" fontId="3" fillId="0" borderId="0" xfId="2" applyNumberFormat="1" applyFont="1" applyAlignment="1">
      <alignment horizontal="center" vertical="center"/>
    </xf>
    <xf numFmtId="0" fontId="28" fillId="0" borderId="1" xfId="2" applyNumberFormat="1" applyFont="1" applyBorder="1"/>
    <xf numFmtId="0" fontId="3" fillId="0" borderId="1" xfId="2" applyNumberFormat="1" applyFont="1" applyBorder="1" applyProtection="1">
      <protection locked="0"/>
    </xf>
    <xf numFmtId="14" fontId="3" fillId="0" borderId="0" xfId="2" applyNumberFormat="1" applyFont="1" applyProtection="1">
      <protection locked="0"/>
    </xf>
    <xf numFmtId="0" fontId="29" fillId="0" borderId="0" xfId="2" applyNumberFormat="1" applyFont="1" applyAlignment="1">
      <alignment horizontal="right" vertical="top" wrapText="1"/>
    </xf>
    <xf numFmtId="164" fontId="28" fillId="0" borderId="0" xfId="2" applyFont="1" applyAlignment="1">
      <alignment vertical="top" wrapText="1"/>
    </xf>
    <xf numFmtId="165" fontId="30" fillId="0" borderId="0" xfId="2" applyNumberFormat="1" applyFont="1" applyProtection="1">
      <protection locked="0"/>
    </xf>
    <xf numFmtId="164" fontId="30" fillId="0" borderId="0" xfId="2" applyFont="1" applyProtection="1">
      <protection locked="0"/>
    </xf>
    <xf numFmtId="165" fontId="31" fillId="0" borderId="0" xfId="2" applyNumberFormat="1" applyFont="1" applyProtection="1">
      <protection locked="0"/>
    </xf>
    <xf numFmtId="1" fontId="3" fillId="0" borderId="0" xfId="2" applyNumberFormat="1" applyFont="1" applyAlignment="1">
      <alignment horizontal="left" vertical="top" wrapText="1"/>
    </xf>
    <xf numFmtId="164" fontId="31" fillId="0" borderId="0" xfId="2" applyFont="1" applyAlignment="1" applyProtection="1">
      <alignment horizontal="left" wrapText="1"/>
      <protection locked="0"/>
    </xf>
    <xf numFmtId="164" fontId="25" fillId="0" borderId="0" xfId="0" applyFont="1" applyAlignment="1">
      <alignment horizontal="right"/>
    </xf>
    <xf numFmtId="49" fontId="28" fillId="0" borderId="0" xfId="2" applyNumberFormat="1" applyFont="1" applyProtection="1">
      <protection locked="0"/>
    </xf>
    <xf numFmtId="164" fontId="28" fillId="0" borderId="0" xfId="2" applyFont="1"/>
    <xf numFmtId="0" fontId="28" fillId="0" borderId="8" xfId="5" applyFont="1" applyBorder="1" applyAlignment="1">
      <alignment wrapText="1"/>
    </xf>
    <xf numFmtId="0" fontId="2" fillId="0" borderId="9" xfId="2" applyNumberFormat="1" applyFont="1" applyBorder="1"/>
    <xf numFmtId="0" fontId="27" fillId="0" borderId="8" xfId="5" applyFont="1" applyBorder="1" applyAlignment="1">
      <alignment wrapText="1"/>
    </xf>
    <xf numFmtId="49" fontId="2" fillId="0" borderId="9" xfId="2" applyNumberFormat="1" applyFont="1" applyBorder="1" applyAlignment="1">
      <alignment horizontal="center"/>
    </xf>
    <xf numFmtId="0" fontId="28" fillId="0" borderId="9" xfId="2" applyNumberFormat="1" applyFont="1" applyBorder="1" applyAlignment="1">
      <alignment wrapText="1"/>
    </xf>
    <xf numFmtId="49" fontId="6" fillId="0" borderId="9" xfId="2" applyNumberFormat="1" applyFont="1" applyBorder="1" applyAlignment="1">
      <alignment horizontal="center"/>
    </xf>
    <xf numFmtId="0" fontId="27" fillId="0" borderId="9" xfId="2" applyNumberFormat="1" applyFont="1" applyBorder="1" applyAlignment="1">
      <alignment wrapText="1"/>
    </xf>
    <xf numFmtId="0" fontId="28" fillId="0" borderId="1" xfId="2" applyNumberFormat="1" applyFont="1" applyBorder="1" applyAlignment="1">
      <alignment horizontal="right"/>
    </xf>
    <xf numFmtId="0" fontId="27" fillId="0" borderId="0" xfId="2" applyNumberFormat="1" applyFont="1" applyAlignment="1" applyProtection="1">
      <alignment horizontal="right"/>
      <protection locked="0"/>
    </xf>
    <xf numFmtId="0" fontId="6" fillId="0" borderId="0" xfId="2" applyNumberFormat="1" applyFont="1" applyAlignment="1">
      <alignment horizontal="right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166" fontId="32" fillId="0" borderId="4" xfId="2" applyNumberFormat="1" applyFont="1" applyBorder="1" applyAlignment="1" applyProtection="1">
      <alignment horizontal="right"/>
      <protection locked="0"/>
    </xf>
    <xf numFmtId="166" fontId="32" fillId="0" borderId="4" xfId="2" applyNumberFormat="1" applyFont="1" applyFill="1" applyBorder="1" applyAlignment="1" applyProtection="1">
      <alignment horizontal="right"/>
      <protection locked="0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quotePrefix="1" applyNumberFormat="1" applyFont="1" applyFill="1" applyBorder="1" applyAlignment="1">
      <alignment horizontal="right" wrapText="1"/>
    </xf>
    <xf numFmtId="166" fontId="6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applyNumberFormat="1" applyFont="1" applyBorder="1" applyAlignment="1" applyProtection="1">
      <alignment horizontal="right"/>
      <protection locked="0"/>
    </xf>
    <xf numFmtId="166" fontId="3" fillId="0" borderId="4" xfId="3" applyNumberFormat="1" applyFont="1" applyBorder="1" applyAlignment="1" applyProtection="1">
      <alignment horizontal="right"/>
      <protection locked="0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quotePrefix="1" applyNumberFormat="1" applyFont="1" applyBorder="1" applyAlignment="1">
      <alignment horizontal="right" wrapText="1"/>
    </xf>
    <xf numFmtId="166" fontId="6" fillId="0" borderId="4" xfId="2" applyNumberFormat="1" applyFont="1" applyBorder="1" applyAlignment="1" applyProtection="1">
      <alignment horizontal="right" vertical="center" wrapText="1"/>
      <protection locked="0"/>
    </xf>
    <xf numFmtId="166" fontId="6" fillId="0" borderId="4" xfId="2" applyNumberFormat="1" applyFont="1" applyBorder="1" applyAlignment="1">
      <alignment horizontal="right"/>
    </xf>
    <xf numFmtId="166" fontId="6" fillId="0" borderId="4" xfId="2" quotePrefix="1" applyNumberFormat="1" applyFont="1" applyBorder="1" applyAlignment="1">
      <alignment horizontal="center"/>
    </xf>
    <xf numFmtId="169" fontId="2" fillId="0" borderId="4" xfId="2" applyNumberFormat="1" applyFont="1" applyBorder="1" applyProtection="1">
      <protection locked="0"/>
    </xf>
    <xf numFmtId="3" fontId="5" fillId="0" borderId="4" xfId="2" applyNumberFormat="1" applyFont="1" applyBorder="1" applyAlignment="1">
      <alignment horizontal="right" wrapText="1"/>
    </xf>
    <xf numFmtId="3" fontId="3" fillId="0" borderId="4" xfId="2" applyNumberFormat="1" applyFont="1" applyBorder="1" applyAlignment="1" applyProtection="1">
      <alignment horizontal="right"/>
      <protection locked="0"/>
    </xf>
    <xf numFmtId="3" fontId="3" fillId="0" borderId="4" xfId="2" applyNumberFormat="1" applyFont="1" applyBorder="1" applyAlignment="1" applyProtection="1">
      <alignment horizontal="right" wrapText="1"/>
      <protection locked="0"/>
    </xf>
    <xf numFmtId="3" fontId="3" fillId="0" borderId="4" xfId="2" applyNumberFormat="1" applyFont="1" applyBorder="1" applyAlignment="1" applyProtection="1">
      <alignment horizontal="right" vertical="top" wrapText="1"/>
      <protection locked="0"/>
    </xf>
    <xf numFmtId="3" fontId="5" fillId="0" borderId="4" xfId="2" applyNumberFormat="1" applyFont="1" applyBorder="1" applyAlignment="1">
      <alignment horizontal="right"/>
    </xf>
    <xf numFmtId="3" fontId="5" fillId="0" borderId="4" xfId="2" applyNumberFormat="1" applyFont="1" applyBorder="1" applyAlignment="1">
      <alignment horizontal="right" vertical="top"/>
    </xf>
    <xf numFmtId="3" fontId="3" fillId="0" borderId="4" xfId="2" applyNumberFormat="1" applyFont="1" applyBorder="1" applyAlignment="1" applyProtection="1">
      <alignment horizontal="left" wrapText="1"/>
      <protection locked="0"/>
    </xf>
    <xf numFmtId="3" fontId="3" fillId="0" borderId="4" xfId="2" applyNumberFormat="1" applyFont="1" applyBorder="1" applyAlignment="1" applyProtection="1">
      <alignment horizontal="left" vertical="top" wrapText="1"/>
      <protection locked="0"/>
    </xf>
    <xf numFmtId="3" fontId="3" fillId="0" borderId="4" xfId="2" applyNumberFormat="1" applyFont="1" applyBorder="1" applyAlignment="1">
      <alignment horizontal="right" wrapText="1"/>
    </xf>
    <xf numFmtId="3" fontId="3" fillId="0" borderId="4" xfId="2" applyNumberFormat="1" applyFont="1" applyFill="1" applyBorder="1" applyAlignment="1" applyProtection="1">
      <alignment horizontal="right" wrapText="1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3" fontId="5" fillId="0" borderId="4" xfId="2" applyNumberFormat="1" applyFont="1" applyFill="1" applyBorder="1"/>
    <xf numFmtId="3" fontId="5" fillId="0" borderId="4" xfId="2" applyNumberFormat="1" applyFont="1" applyFill="1" applyBorder="1" applyAlignment="1" applyProtection="1">
      <alignment horizontal="left" vertical="top" wrapText="1"/>
      <protection locked="0"/>
    </xf>
    <xf numFmtId="3" fontId="3" fillId="0" borderId="4" xfId="2" applyNumberFormat="1" applyFont="1" applyFill="1" applyBorder="1" applyAlignment="1" applyProtection="1">
      <alignment horizontal="left" wrapText="1"/>
      <protection locked="0"/>
    </xf>
    <xf numFmtId="3" fontId="3" fillId="0" borderId="4" xfId="2" applyNumberFormat="1" applyFont="1" applyFill="1" applyBorder="1" applyAlignment="1" applyProtection="1">
      <alignment horizontal="left" vertical="top" wrapText="1"/>
      <protection locked="0"/>
    </xf>
    <xf numFmtId="3" fontId="5" fillId="0" borderId="4" xfId="2" applyNumberFormat="1" applyFont="1" applyBorder="1"/>
    <xf numFmtId="3" fontId="5" fillId="0" borderId="4" xfId="2" applyNumberFormat="1" applyFont="1" applyBorder="1" applyAlignment="1" applyProtection="1">
      <alignment horizontal="right" wrapText="1"/>
      <protection locked="0"/>
    </xf>
    <xf numFmtId="3" fontId="5" fillId="0" borderId="4" xfId="2" applyNumberFormat="1" applyFont="1" applyBorder="1" applyAlignment="1" applyProtection="1">
      <alignment horizontal="right" vertical="top" wrapText="1"/>
      <protection locked="0"/>
    </xf>
    <xf numFmtId="3" fontId="3" fillId="0" borderId="4" xfId="2" applyNumberFormat="1" applyFont="1" applyBorder="1" applyProtection="1">
      <protection locked="0"/>
    </xf>
    <xf numFmtId="166" fontId="12" fillId="0" borderId="4" xfId="2" applyNumberFormat="1" applyFont="1" applyBorder="1" applyAlignment="1" applyProtection="1">
      <alignment wrapText="1"/>
      <protection locked="0"/>
    </xf>
    <xf numFmtId="166" fontId="12" fillId="0" borderId="4" xfId="2" applyNumberFormat="1" applyFont="1" applyBorder="1" applyProtection="1">
      <protection locked="0"/>
    </xf>
    <xf numFmtId="166" fontId="12" fillId="0" borderId="4" xfId="2" quotePrefix="1" applyNumberFormat="1" applyFont="1" applyBorder="1" applyProtection="1">
      <protection locked="0"/>
    </xf>
    <xf numFmtId="166" fontId="12" fillId="0" borderId="4" xfId="2" applyNumberFormat="1" applyFont="1" applyBorder="1" applyAlignment="1" applyProtection="1">
      <alignment vertical="top" wrapText="1"/>
      <protection locked="0"/>
    </xf>
    <xf numFmtId="166" fontId="20" fillId="0" borderId="4" xfId="2" applyNumberFormat="1" applyFont="1" applyFill="1" applyBorder="1" applyAlignment="1" applyProtection="1">
      <alignment wrapText="1"/>
      <protection locked="0"/>
    </xf>
    <xf numFmtId="166" fontId="23" fillId="0" borderId="4" xfId="2" quotePrefix="1" applyNumberFormat="1" applyFont="1" applyFill="1" applyBorder="1" applyAlignment="1" applyProtection="1">
      <alignment wrapText="1"/>
      <protection locked="0"/>
    </xf>
    <xf numFmtId="166" fontId="22" fillId="0" borderId="4" xfId="2" quotePrefix="1" applyNumberFormat="1" applyFont="1" applyBorder="1" applyAlignment="1" applyProtection="1">
      <alignment horizontal="left" wrapText="1"/>
      <protection locked="0"/>
    </xf>
    <xf numFmtId="165" fontId="5" fillId="0" borderId="0" xfId="2" applyNumberFormat="1" applyFont="1" applyProtection="1"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3" fontId="3" fillId="0" borderId="4" xfId="0" applyNumberFormat="1" applyFont="1" applyBorder="1" applyProtection="1">
      <protection locked="0"/>
    </xf>
    <xf numFmtId="164" fontId="30" fillId="0" borderId="0" xfId="2" applyFont="1" applyAlignment="1" applyProtection="1">
      <alignment horizontal="left" vertical="top" wrapText="1"/>
      <protection locked="0"/>
    </xf>
    <xf numFmtId="0" fontId="28" fillId="0" borderId="4" xfId="2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0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0" fontId="28" fillId="0" borderId="10" xfId="2" applyNumberFormat="1" applyFont="1" applyBorder="1" applyAlignment="1">
      <alignment horizontal="center" vertical="center" wrapText="1"/>
    </xf>
    <xf numFmtId="0" fontId="28" fillId="0" borderId="3" xfId="2" applyNumberFormat="1" applyFont="1" applyBorder="1" applyAlignment="1">
      <alignment horizontal="center" vertical="center" wrapText="1"/>
    </xf>
    <xf numFmtId="0" fontId="20" fillId="0" borderId="2" xfId="2" applyNumberFormat="1" applyFont="1" applyBorder="1" applyAlignment="1" applyProtection="1">
      <alignment horizontal="center" vertical="center" wrapText="1"/>
      <protection locked="0"/>
    </xf>
    <xf numFmtId="0" fontId="20" fillId="0" borderId="3" xfId="2" applyNumberFormat="1" applyFont="1" applyBorder="1" applyAlignment="1" applyProtection="1">
      <alignment horizontal="center" vertical="center" wrapText="1"/>
      <protection locked="0"/>
    </xf>
    <xf numFmtId="0" fontId="20" fillId="0" borderId="6" xfId="2" applyNumberFormat="1" applyFont="1" applyBorder="1" applyAlignment="1" applyProtection="1">
      <alignment horizontal="center" vertical="center" wrapText="1"/>
      <protection locked="0"/>
    </xf>
    <xf numFmtId="0" fontId="20" fillId="0" borderId="7" xfId="2" applyNumberFormat="1" applyFont="1" applyBorder="1" applyAlignment="1" applyProtection="1">
      <alignment horizontal="center" vertical="center" wrapText="1"/>
      <protection locked="0"/>
    </xf>
    <xf numFmtId="0" fontId="20" fillId="0" borderId="5" xfId="2" applyNumberFormat="1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 2 2 3" xfId="2" xr:uid="{047EA194-9314-44EB-80AD-546C19E0E10D}"/>
    <cellStyle name="Обычный 2 2 3" xfId="3" xr:uid="{FB01AA49-ADCC-4E68-9BED-CED439D6F3A2}"/>
    <cellStyle name="Обычный 2 2 3 2" xfId="5" xr:uid="{4C4E09C5-5759-4482-ACF7-E786F5806853}"/>
    <cellStyle name="Обычный_Формы ФО_Мэппинг_финальный - Алтынкуль" xfId="4" xr:uid="{D1F21F8B-CB5E-432E-B595-260D1C88D9F5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0_PROJECTS\09_Scala_01_12\2_Scala_01_12_wp\Scala_12_01_WP\Scala_01_12_WP_I-sec_Treas&amp;Propert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dit\Audit99\Allianz%20Bulgaria%20Holding\auditwork\Consolidation\Consol%20workings%20Allianz%2012m1999%2011.01.%20Vi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aurambayeva\My%20Documents\Clients\kto\Asel\FSL%20Asel\KTO_WB_FSL_31.12.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Ishakhanov\Desktop\payroll_2003_modifi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Форма_1"/>
      <sheetName val="Bal_Sheet"/>
      <sheetName val="Income_Statement"/>
      <sheetName val="V_и_стоим__бур"/>
      <sheetName val="Sгис_(ГРР)"/>
      <sheetName val="Пр_мат"/>
      <sheetName val="усл_стор_орг_"/>
      <sheetName val="Зап_част_и_Тек_рем"/>
      <sheetName val="31_12_03"/>
      <sheetName val="PBC-Final_Kmod8-December-2001"/>
      <sheetName val="48_"/>
      <sheetName val="Treatment Summary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>
        <row r="31">
          <cell r="B31">
            <v>64821.38241765873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  <sheetName val="ФОТ"/>
      <sheetName val="A_20"/>
      <sheetName val="Input"/>
      <sheetName val="Precalcs"/>
      <sheetName val="油価変動"/>
      <sheetName val="I-Index"/>
      <sheetName val="M-20"/>
      <sheetName val="2009_kase"/>
      <sheetName val="M-12"/>
      <sheetName val="M-13"/>
      <sheetName val="Apogei_2001_6_LS"/>
      <sheetName val="Evolucion de las perdidas"/>
      <sheetName val="CRECIMIENTOS"/>
      <sheetName val="std tabel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CON-OST"/>
      <sheetName val="SQL-Table"/>
      <sheetName val="Book Adjustments"/>
      <sheetName val="Control"/>
      <sheetName val="PARAM"/>
      <sheetName val="lookups"/>
      <sheetName val="Inputs"/>
      <sheetName val="Revenues"/>
      <sheetName val="Other Analytical Proc."/>
      <sheetName val="cust"/>
      <sheetName val="корр активы"/>
      <sheetName val="БАЛАНС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  <sheetName val="Вы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 По скв"/>
      <sheetName val="Распределение"/>
      <sheetName val="I-Index"/>
      <sheetName val="PRECA citadis"/>
      <sheetName val="Other software VCR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  <sheetName val="Master roll out plan"/>
      <sheetName val="Royalty"/>
      <sheetName val="План_ГЗ"/>
      <sheetName val="Master_Inputs_Start_here"/>
      <sheetName val="консалт"/>
      <sheetName val="map_nat"/>
      <sheetName val="map_RPG"/>
      <sheetName val="январь"/>
      <sheetName val="ремонт 25"/>
      <sheetName val="payments"/>
      <sheetName val="CPI"/>
      <sheetName val=""/>
      <sheetName val="KAZAK RECO ST 99"/>
      <sheetName val="loans out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потр"/>
      <sheetName val="налоги"/>
      <sheetName val="Base_point"/>
      <sheetName val="Ratios, Margins &amp; Multiples"/>
      <sheetName val="PP&amp;E_mvt_for_20036"/>
      <sheetName val="2_2_ОтклОТМ6"/>
      <sheetName val="1_3_2_ОТМ6"/>
      <sheetName val="Cash_Flow_-_2004_Workings6"/>
      <sheetName val="7_16"/>
      <sheetName val="PP_E_mvt_for_20036"/>
      <sheetName val="yO302_14"/>
      <sheetName val="2_2_ÎòêëÎÒÌ4"/>
      <sheetName val="1_3_2_ÎÒÌ4"/>
      <sheetName val="д_7_0014"/>
      <sheetName val="Standing_data4"/>
      <sheetName val="2005_Social4"/>
      <sheetName val="US_Dollar_20034"/>
      <sheetName val="SDR_20034"/>
      <sheetName val="Cash_Flow_-_CY_Workings4"/>
      <sheetName val="Собственный_капитал4"/>
      <sheetName val="Inputs_-_general4"/>
      <sheetName val="I_KEY_INFORMATION4"/>
      <sheetName val="VI_REVENUE_OOD4"/>
      <sheetName val="IIb_P&amp;L_short4"/>
      <sheetName val="IV_REVENUE_ROOMS4"/>
      <sheetName val="IV_REVENUE__F&amp;B4"/>
      <sheetName val="Cash_CCI_Detail4"/>
      <sheetName val="Macroeconomic_Assumptions3"/>
      <sheetName val="внутр_обороты_ОАР2"/>
      <sheetName val="Инв_освоение2"/>
      <sheetName val="Инв_финас2"/>
      <sheetName val="внутр_обороты_ОПУ2"/>
      <sheetName val="внутр_обороты_БС2"/>
      <sheetName val="внутр_обороты_ДДС2"/>
      <sheetName val="Фин_дох_и_расх_2"/>
      <sheetName val="Обор_капитал2"/>
      <sheetName val="Доп_показатели2"/>
      <sheetName val="Объёмы_продаж2"/>
      <sheetName val="Запасы_готовой_продукции2"/>
      <sheetName val="Уд_себ-сть2"/>
      <sheetName val="расш_пр_в_уд_себ-сти_12_мес2"/>
      <sheetName val="расш_пр_в_ан-зе_себ-сти_12_мес2"/>
      <sheetName val="расш_пр_в_ан-зе_себ-сти_11м_к_2"/>
      <sheetName val="расш_пр_в_уд_себ-сти_к_пр_г2"/>
      <sheetName val="расш_пр_в_ОАР2"/>
      <sheetName val="Пр_опер_дох_и_расх_2"/>
      <sheetName val="расш_пр_в_расх_по_реализ_2"/>
      <sheetName val="Расх_по_реализ_2"/>
      <sheetName val="эффект_нал_ставка2"/>
      <sheetName val="Ан-з_себ-сти_12_мес2"/>
      <sheetName val="IIb_P_L_short3"/>
      <sheetName val="IV_REVENUE__F_B3"/>
      <sheetName val="БРК_12"/>
      <sheetName val="БРК_22"/>
      <sheetName val="БРК_32"/>
      <sheetName val="Произв__затраты2"/>
      <sheetName val="Threshold_Table2"/>
      <sheetName val="FA_register1"/>
      <sheetName val="Prelim_Cost1"/>
      <sheetName val="Treatment_Summary"/>
      <sheetName val="cash_product__plan"/>
      <sheetName val="GAAP_TB_30_09_01__detail_p&amp;l1"/>
      <sheetName val="_По_скв"/>
      <sheetName val="ЦХЛ_2004"/>
      <sheetName val="Read_me_first"/>
      <sheetName val="13__Проверка"/>
      <sheetName val="11__Тест_на_обесценение"/>
      <sheetName val="Range_data1"/>
      <sheetName val="PRECA_citadis"/>
      <sheetName val="Other_software_VCR"/>
      <sheetName val="M1-Main_Assu"/>
      <sheetName val="Control_Settings"/>
      <sheetName val="План_ГЗ1"/>
      <sheetName val="Master_Inputs_Start_here1"/>
      <sheetName val="доп_дан_"/>
      <sheetName val="Команда_и_роли"/>
      <sheetName val="Служебный_лист"/>
      <sheetName val="Master_roll_out_plan"/>
      <sheetName val="ремонт_25"/>
      <sheetName val="PP&amp;E_mvt_for_20037"/>
      <sheetName val="2_2_ОтклОТМ7"/>
      <sheetName val="1_3_2_ОТМ7"/>
      <sheetName val="Cash_Flow_-_2004_Workings7"/>
      <sheetName val="7_17"/>
      <sheetName val="PP_E_mvt_for_20037"/>
      <sheetName val="yO302_15"/>
      <sheetName val="2_2_ÎòêëÎÒÌ5"/>
      <sheetName val="1_3_2_ÎÒÌ5"/>
      <sheetName val="д_7_0015"/>
      <sheetName val="Standing_data5"/>
      <sheetName val="2005_Social5"/>
      <sheetName val="US_Dollar_20035"/>
      <sheetName val="SDR_20035"/>
      <sheetName val="Cash_Flow_-_CY_Workings5"/>
      <sheetName val="Собственный_капитал5"/>
      <sheetName val="Inputs_-_general5"/>
      <sheetName val="I_KEY_INFORMATION5"/>
      <sheetName val="VI_REVENUE_OOD5"/>
      <sheetName val="IIb_P&amp;L_short5"/>
      <sheetName val="IV_REVENUE_ROOMS5"/>
      <sheetName val="IV_REVENUE__F&amp;B5"/>
      <sheetName val="Cash_CCI_Detail5"/>
      <sheetName val="Macroeconomic_Assumptions4"/>
      <sheetName val="внутр_обороты_ОАР3"/>
      <sheetName val="Инв_освоение3"/>
      <sheetName val="Инв_финас3"/>
      <sheetName val="внутр_обороты_ОПУ3"/>
      <sheetName val="внутр_обороты_БС3"/>
      <sheetName val="внутр_обороты_ДДС3"/>
      <sheetName val="Фин_дох_и_расх_3"/>
      <sheetName val="Обор_капитал3"/>
      <sheetName val="Доп_показатели3"/>
      <sheetName val="Объёмы_продаж3"/>
      <sheetName val="Запасы_готовой_продукции3"/>
      <sheetName val="Уд_себ-сть3"/>
      <sheetName val="расш_пр_в_уд_себ-сти_12_мес3"/>
      <sheetName val="расш_пр_в_ан-зе_себ-сти_12_мес3"/>
      <sheetName val="расш_пр_в_ан-зе_себ-сти_11м_к_3"/>
      <sheetName val="расш_пр_в_уд_себ-сти_к_пр_г3"/>
      <sheetName val="расш_пр_в_ОАР3"/>
      <sheetName val="Пр_опер_дох_и_расх_3"/>
      <sheetName val="расш_пр_в_расх_по_реализ_3"/>
      <sheetName val="Расх_по_реализ_3"/>
      <sheetName val="эффект_нал_ставка3"/>
      <sheetName val="Ан-з_себ-сти_12_мес3"/>
      <sheetName val="IIb_P_L_short4"/>
      <sheetName val="IV_REVENUE__F_B4"/>
      <sheetName val="БРК_13"/>
      <sheetName val="БРК_23"/>
      <sheetName val="БРК_33"/>
      <sheetName val="Произв__затраты3"/>
      <sheetName val="Threshold_Table3"/>
      <sheetName val="FA_register2"/>
      <sheetName val="Prelim_Cost2"/>
      <sheetName val="Treatment_Summary1"/>
      <sheetName val="cash_product__plan1"/>
      <sheetName val="GAAP_TB_30_09_01__detail_p&amp;l2"/>
      <sheetName val="_По_скв1"/>
      <sheetName val="ЦХЛ_20041"/>
      <sheetName val="Read_me_first1"/>
      <sheetName val="13__Проверка1"/>
      <sheetName val="11__Тест_на_обесценение1"/>
      <sheetName val="Range_data2"/>
      <sheetName val="PRECA_citadis1"/>
      <sheetName val="Other_software_VCR1"/>
      <sheetName val="M1-Main_Assu1"/>
      <sheetName val="Control_Settings1"/>
      <sheetName val="План_ГЗ2"/>
      <sheetName val="Master_Inputs_Start_here2"/>
      <sheetName val="доп_дан_1"/>
      <sheetName val="Команда_и_роли1"/>
      <sheetName val="Служебный_лист1"/>
      <sheetName val="Master_roll_out_plan1"/>
      <sheetName val="ремонт_251"/>
      <sheetName val="KAZAK_RECO_ST_99"/>
      <sheetName val="Кислор станц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  <sheetName val="Ввод"/>
      <sheetName val="ЯНВАРЬ"/>
      <sheetName val="US Dollar 2003"/>
      <sheetName val="SDR 2003"/>
      <sheetName val="BY Line Item"/>
      <sheetName val="KCC"/>
      <sheetName val="Проек_расх"/>
      <sheetName val="Проч_расх_"/>
      <sheetName val="US_Dollar_2003"/>
      <sheetName val="SDR_2003"/>
      <sheetName val="BY_Line_Item"/>
      <sheetName val="jule-september2000"/>
      <sheetName val="hiddenА"/>
      <sheetName val="Captions"/>
      <sheetName val="K31X"/>
      <sheetName val="Consolidator Inputs"/>
      <sheetName val="Control"/>
      <sheetName val="Language"/>
      <sheetName val="Configuration"/>
      <sheetName val="Lists"/>
      <sheetName val="Checks"/>
      <sheetName val="SETUP"/>
      <sheetName val="B-4"/>
      <sheetName val="Reference #'s"/>
      <sheetName val="Fm"/>
      <sheetName val="Major Maint"/>
      <sheetName val="A-20"/>
      <sheetName val="Staff"/>
      <sheetName val="Main Menu"/>
      <sheetName val="31.12.03"/>
      <sheetName val="Hidden"/>
      <sheetName val="HypInflInd"/>
      <sheetName val="Grouplist"/>
      <sheetName val="DCF"/>
      <sheetName val="ATI"/>
      <sheetName val="Test catalysts"/>
      <sheetName val="Cost 99v98"/>
      <sheetName val="GAAP TB 30.08.01  detail p&amp;l"/>
      <sheetName val="Synthèse"/>
      <sheetName val="AFE's  By Afe"/>
      <sheetName val="DTL"/>
      <sheetName val="General"/>
      <sheetName val="Book to tax"/>
      <sheetName val="Форма2"/>
      <sheetName val="confwh"/>
      <sheetName val="Excess Calc Payroll"/>
      <sheetName val="SMSTemp"/>
      <sheetName val="Kolommen_balans"/>
      <sheetName val="TB"/>
      <sheetName val="PR CN"/>
      <sheetName val="3НК"/>
      <sheetName val="L&amp;E"/>
      <sheetName val="I. Прогноз доходов"/>
      <sheetName val="Проек_расх1"/>
      <sheetName val="Проч_расх_1"/>
      <sheetName val="US_Dollar_20031"/>
      <sheetName val="SDR_20031"/>
      <sheetName val="BY_Line_Item1"/>
      <sheetName val="Consolidator_Inputs"/>
      <sheetName val="Test_catalysts"/>
      <sheetName val="Cost_99v98"/>
      <sheetName val="GAAP_TB_30_08_01__detail_p&amp;l"/>
      <sheetName val="AFE's__By_Afe"/>
      <sheetName val="Book_to_tax"/>
      <sheetName val="Excess_Calc_Payroll"/>
      <sheetName val="??????"/>
      <sheetName val="InvoiceList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  <sheetName val="B-4"/>
      <sheetName val="Проек_расх"/>
      <sheetName val="Проч_расх_"/>
      <sheetName val="Catalogue"/>
      <sheetName val="прочие"/>
      <sheetName val="KCC"/>
      <sheetName val="SETUP"/>
      <sheetName val="ФОИ-Сен25.12"/>
      <sheetName val="Concentrate"/>
      <sheetName val="Excess Calc Payroll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#ССЫЛКА"/>
      <sheetName val="DCF"/>
      <sheetName val="ATI"/>
      <sheetName val="finbal10"/>
      <sheetName val="Форма2"/>
      <sheetName val="US Dollar 2003"/>
      <sheetName val="SDR 2003"/>
      <sheetName val="Hidden"/>
      <sheetName val="FIYATLAR"/>
      <sheetName val=""/>
      <sheetName val="#511BkRec"/>
      <sheetName val="#511-DEC97"/>
      <sheetName val="#511-SEPT97"/>
      <sheetName val="#511-OCT97"/>
      <sheetName val="#511-NOV97"/>
      <sheetName val="Предпосылки"/>
      <sheetName val="Проек_расх1"/>
      <sheetName val="Проч_расх_1"/>
      <sheetName val="Deep_Water_International"/>
      <sheetName val="Monthly_Graphs_01"/>
      <sheetName val="Monthly_Graphs_00"/>
      <sheetName val="Курс_валют"/>
      <sheetName val="ФОИ-Сен25_12"/>
      <sheetName val="Excess_Calc_Payroll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3">
          <cell r="A3">
            <v>101</v>
          </cell>
        </row>
      </sheetData>
      <sheetData sheetId="41">
        <row r="3">
          <cell r="A3">
            <v>101</v>
          </cell>
        </row>
      </sheetData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5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16.12"/>
      <sheetName val="-расчет налогов от ФОТ  на 2014"/>
      <sheetName val="Analytics"/>
      <sheetName val="FA Movement Kyrg"/>
      <sheetName val="Reference"/>
      <sheetName val="Pbs_Wbs_ATC"/>
      <sheetName val="Список документов"/>
      <sheetName val="перевозки"/>
      <sheetName val="GAAP TB 30.09.01  detail p&amp;l"/>
      <sheetName val="9"/>
      <sheetName val="Hidden"/>
      <sheetName val="ОТЧЕТ КТЖ 01.01.09"/>
      <sheetName val="L-1"/>
      <sheetName val="ввод-вывод ОС авг2004- 2005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Лист2"/>
      <sheetName val="11"/>
      <sheetName val="10"/>
      <sheetName val="7"/>
      <sheetName val="факс(2005-20гг.)"/>
      <sheetName val="Форма3.6"/>
      <sheetName val="Graph"/>
      <sheetName val="FA Movement "/>
      <sheetName val="depreciation testing"/>
      <sheetName val="УПРАВЛЕНИЕ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Гр5(о)"/>
      <sheetName val="fish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_x0005_"/>
      <sheetName val="b-4"/>
      <sheetName val="КР з.ч"/>
      <sheetName val="Служебный ФК _x0000_"/>
      <sheetName val="Служебный ФК 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доп.дан."/>
      <sheetName val="Служебный_ФК"/>
      <sheetName val="Input_Assumptions"/>
      <sheetName val="Служебный ФК厈-"/>
      <sheetName val="Служебный ФК⽄"/>
      <sheetName val="Служебный ФК⽬"/>
      <sheetName val="Служебный ФК嵔 "/>
      <sheetName val="Служебный ФК峔(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Технический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ВСДС_1 (MAIN)"/>
      <sheetName val="Общие данные"/>
      <sheetName val="Затраты утил.ТБО"/>
      <sheetName val="14_1_2_2__Услуги связи_"/>
      <sheetName val="ПАРАМ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6НК/"/>
      <sheetName val="Test of FA Installation"/>
      <sheetName val="Additions"/>
      <sheetName val="Расчет объема СУИБ"/>
      <sheetName val="LTM"/>
      <sheetName val="CREDIT STATS"/>
      <sheetName val="DropZone"/>
      <sheetName val="Analitics"/>
      <sheetName val="Staff"/>
      <sheetName val="тиме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Пром1"/>
      <sheetName val="Ural med"/>
      <sheetName val="НДПИ"/>
      <sheetName val="CONB001A_010_30"/>
      <sheetName val="Store"/>
      <sheetName val="КС 2018"/>
      <sheetName val="Lists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  <sheetName val="Prelim Cost"/>
      <sheetName val="form.xls"/>
      <sheetName val="Depr"/>
      <sheetName val="консалт"/>
      <sheetName val="ф 03а-03(1)"/>
      <sheetName val="исп_см_1"/>
      <sheetName val="из_сем6"/>
      <sheetName val="US_Dollar_20036"/>
      <sheetName val="SDR_20036"/>
      <sheetName val="Control_Settings3"/>
      <sheetName val="GTM_BK3"/>
      <sheetName val="Consolidator_Inputs3"/>
      <sheetName val="7_13"/>
      <sheetName val="2_2_ОтклОТМ6"/>
      <sheetName val="1_3_2_ОТМ6"/>
      <sheetName val="Cost_99v983"/>
      <sheetName val="cant_sim3"/>
      <sheetName val="фот_пп2000разбивка3"/>
      <sheetName val="Production_Ref_Q-1-33"/>
      <sheetName val="ЗАО_н_ит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U2_775_-_COGS_comparison_per_s3"/>
      <sheetName val="Financial_ratios_А33"/>
      <sheetName val="2_2_ОтклОТМ7"/>
      <sheetName val="1_3_2_ОТМ7"/>
      <sheetName val="I__Прогноз_доходов3"/>
      <sheetName val="Non-Statistical_Sampling_Maste3"/>
      <sheetName val="Global_Data3"/>
      <sheetName val="Cash_flows_-_PBC1"/>
      <sheetName val="H3_100_Rollforward3"/>
      <sheetName val="Собственный_капитал3"/>
      <sheetName val="Пр_413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SA_Procedures2"/>
      <sheetName val="ГМ_2"/>
      <sheetName val="-расчет_налогов_от_ФОТ__на_2012"/>
      <sheetName val="FA_Movement_Kyrg2"/>
      <sheetName val="ввод-вывод_ОС_авг2004-_20052"/>
      <sheetName val="Форма3_62"/>
      <sheetName val="FA_Movement_2"/>
      <sheetName val="depreciation_testing2"/>
      <sheetName val="16_121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ЛСЦ_начисленное_на_31_12_081"/>
      <sheetName val="ЛЛизинг_начис__на_31_12_081"/>
      <sheetName val="6_NK1"/>
      <sheetName val="1кв_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Все_ТЭП"/>
      <sheetName val="èç_ñåì"/>
      <sheetName val="assumpt."/>
      <sheetName val="25. Hidden"/>
      <sheetName val="2. Inputs"/>
      <sheetName val="мат расходы"/>
      <sheetName val="Шт расписание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Checks"/>
      <sheetName val="Дин. оборотн. ср-в!!!"/>
      <sheetName val="Уровень показателей!!!"/>
      <sheetName val="Б3!!!"/>
      <sheetName val="Б1"/>
      <sheetName val="Sup"/>
      <sheetName val="___________________________20_2"/>
      <sheetName val="Inventory"/>
      <sheetName val="22"/>
      <sheetName val="1П с факторами"/>
      <sheetName val="акт10"/>
      <sheetName val="Фин. пок-ли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общ.фонд  "/>
      <sheetName val="Схема доплат"/>
      <sheetName val="Повышающие коэф ОМГ"/>
      <sheetName val="D_Opex"/>
      <sheetName val="031218"/>
      <sheetName val="хим.реаг."/>
      <sheetName val="БПО"/>
      <sheetName val="6НК/_x0000_瀀G"/>
      <sheetName val="6НК0_x0000_#"/>
      <sheetName val="6НК0_x0000_Å"/>
      <sheetName val="пост. пар."/>
      <sheetName val="6НК예썘/_x0000_"/>
      <sheetName val="COS"/>
      <sheetName val="пассоб"/>
      <sheetName val="Royalty"/>
      <sheetName val="1610"/>
      <sheetName val="1210"/>
      <sheetName val="Drop-Downs"/>
      <sheetName val="PY Audit WP 2011"/>
      <sheetName val="Лв 1715 (сб)"/>
      <sheetName val="DCF"/>
      <sheetName val="Prep"/>
      <sheetName val="Flash Report SDC(EUR)"/>
      <sheetName val="Чувствительность"/>
      <sheetName val="тарифы"/>
      <sheetName val="АлЭС"/>
      <sheetName val="сводУМЗ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Acct Numb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00. ОСВ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I_KEY_INFORMATION3"/>
      <sheetName val="почтов_3"/>
      <sheetName val="6НК-cт_3"/>
      <sheetName val="Interco_payables&amp;receivables3"/>
      <sheetName val="6НК__x000a_1"/>
      <sheetName val="ноябрь_-_декабрь1"/>
      <sheetName val="_По_скв"/>
      <sheetName val="КР_з_ч"/>
      <sheetName val="Исх_данные"/>
      <sheetName val="распределение_модели"/>
      <sheetName val="18_2"/>
      <sheetName val="08_2"/>
      <sheetName val="11_2"/>
      <sheetName val="14_2"/>
      <sheetName val="15_2"/>
      <sheetName val="05_2"/>
      <sheetName val="09_2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поч԰"/>
      <sheetName val="6НКက"/>
      <sheetName val="运行成本 OPEX"/>
      <sheetName val="6НК/_x0000_?¹"/>
      <sheetName val="[form.xls]6НК/_x0000_?¹"/>
      <sheetName val="[form.xls][form.xls]6НК/_x0000_?¹"/>
      <sheetName val="6НК    "/>
      <sheetName val="_x000e__x000a__x0008__x000a__x000b__x0010__x0007_"/>
      <sheetName val=" _x000a_ _x000a_   "/>
      <sheetName val="6НК/ ¹"/>
      <sheetName val="Cash Flow"/>
      <sheetName val="General"/>
      <sheetName val="Lookup"/>
      <sheetName val="Касс книга"/>
      <sheetName val="анализ хранение"/>
      <sheetName val="O.400-VAT "/>
      <sheetName val="KACHAR-201"/>
      <sheetName val="Курс_вал㠁栰ᄁ"/>
      <sheetName val="DB2002"/>
      <sheetName val="Cover"/>
      <sheetName val="33 ф. список гос.школ"/>
      <sheetName val="План пр-ва"/>
      <sheetName val="Осн. пар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 refreshError="1"/>
      <sheetData sheetId="275" refreshError="1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/>
      <sheetData sheetId="833" refreshError="1"/>
      <sheetData sheetId="834"/>
      <sheetData sheetId="835"/>
      <sheetData sheetId="836"/>
      <sheetData sheetId="837"/>
      <sheetData sheetId="838"/>
      <sheetData sheetId="839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/>
      <sheetData sheetId="868"/>
      <sheetData sheetId="869" refreshError="1"/>
      <sheetData sheetId="870"/>
      <sheetData sheetId="871"/>
      <sheetData sheetId="872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/>
      <sheetData sheetId="895"/>
      <sheetData sheetId="896"/>
      <sheetData sheetId="897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/>
      <sheetData sheetId="1260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ЯНВАРЬ"/>
      <sheetName val="I. Прогноз доходов"/>
      <sheetName val="КР материалы"/>
      <sheetName val="КР з.ч"/>
      <sheetName val="X-rates"/>
      <sheetName val="П"/>
      <sheetName val="ÎÒèÒÁ"/>
      <sheetName val="Drop Down"/>
      <sheetName val="Свод за 2006г"/>
      <sheetName val="Income Statement"/>
      <sheetName val="Ratios"/>
      <sheetName val="Range"/>
      <sheetName val="OPEX_FIN _свод_"/>
      <sheetName val="OPEX_FIN вспом"/>
      <sheetName val="OPEX_FIN уосы_ иац_ ца"/>
      <sheetName val="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4">
          <cell r="R24">
            <v>0</v>
          </cell>
          <cell r="S24">
            <v>0</v>
          </cell>
          <cell r="T24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2">
          <cell r="R72">
            <v>0</v>
          </cell>
          <cell r="S72">
            <v>0</v>
          </cell>
          <cell r="T72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2">
          <cell r="R92">
            <v>0</v>
          </cell>
          <cell r="S92">
            <v>0</v>
          </cell>
          <cell r="T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6">
          <cell r="R156">
            <v>0</v>
          </cell>
          <cell r="S156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5">
          <cell r="R175" t="str">
            <v>-</v>
          </cell>
          <cell r="S175" t="str">
            <v>-</v>
          </cell>
          <cell r="T175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7">
          <cell r="R217">
            <v>0</v>
          </cell>
          <cell r="S217">
            <v>0</v>
          </cell>
          <cell r="T217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3">
          <cell r="R223">
            <v>0</v>
          </cell>
          <cell r="S223">
            <v>0</v>
          </cell>
          <cell r="T223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7">
          <cell r="R227" t="str">
            <v>-</v>
          </cell>
          <cell r="S227" t="str">
            <v>-</v>
          </cell>
          <cell r="T227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2">
          <cell r="R242">
            <v>0</v>
          </cell>
          <cell r="S242">
            <v>0</v>
          </cell>
          <cell r="T242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3">
          <cell r="R253">
            <v>189186986.15211999</v>
          </cell>
          <cell r="S253">
            <v>164025152.88840002</v>
          </cell>
          <cell r="T253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3">
          <cell r="R263">
            <v>45319066</v>
          </cell>
          <cell r="S263">
            <v>50563663</v>
          </cell>
          <cell r="T263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69">
          <cell r="R269">
            <v>72339202.265118912</v>
          </cell>
          <cell r="S269">
            <v>61649931.848199993</v>
          </cell>
          <cell r="T269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5">
          <cell r="R285">
            <v>0</v>
          </cell>
          <cell r="S285">
            <v>0</v>
          </cell>
          <cell r="T285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89">
          <cell r="R289">
            <v>0</v>
          </cell>
          <cell r="S289">
            <v>0</v>
          </cell>
          <cell r="T289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3">
          <cell r="R293">
            <v>12683500.120000001</v>
          </cell>
          <cell r="S293">
            <v>10256593.680000002</v>
          </cell>
          <cell r="T293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3">
          <cell r="R303">
            <v>42439328</v>
          </cell>
          <cell r="S303">
            <v>45782839</v>
          </cell>
          <cell r="T303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09">
          <cell r="R309">
            <v>39509.999999999993</v>
          </cell>
          <cell r="S309">
            <v>38759.999999999993</v>
          </cell>
          <cell r="T309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1">
          <cell r="R321">
            <v>0</v>
          </cell>
          <cell r="S321">
            <v>0</v>
          </cell>
          <cell r="T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29">
          <cell r="R329">
            <v>0</v>
          </cell>
          <cell r="S329">
            <v>0</v>
          </cell>
          <cell r="T329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3">
          <cell r="R333">
            <v>176503486.03211999</v>
          </cell>
          <cell r="S333">
            <v>153768559.20840001</v>
          </cell>
          <cell r="T333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3">
          <cell r="R343">
            <v>2879738</v>
          </cell>
          <cell r="S343">
            <v>4780824</v>
          </cell>
          <cell r="T343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49">
          <cell r="R349">
            <v>72299692.265118912</v>
          </cell>
          <cell r="S349">
            <v>61611171.848199993</v>
          </cell>
          <cell r="T349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1">
          <cell r="R361">
            <v>0</v>
          </cell>
          <cell r="S361">
            <v>0</v>
          </cell>
          <cell r="T361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5">
          <cell r="R365">
            <v>0</v>
          </cell>
          <cell r="S365">
            <v>0</v>
          </cell>
          <cell r="T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4">
          <cell r="R384">
            <v>0</v>
          </cell>
          <cell r="S384">
            <v>0</v>
          </cell>
          <cell r="T384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6">
          <cell r="R396">
            <v>0</v>
          </cell>
          <cell r="S396">
            <v>0</v>
          </cell>
          <cell r="T396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2">
          <cell r="R442">
            <v>0</v>
          </cell>
          <cell r="S442">
            <v>0</v>
          </cell>
          <cell r="T442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6">
          <cell r="R446">
            <v>0</v>
          </cell>
          <cell r="S446">
            <v>0</v>
          </cell>
          <cell r="T446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8">
          <cell r="R448">
            <v>0</v>
          </cell>
          <cell r="S448">
            <v>0</v>
          </cell>
          <cell r="T448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6">
          <cell r="R456">
            <v>0</v>
          </cell>
          <cell r="S456">
            <v>0</v>
          </cell>
          <cell r="T456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4">
          <cell r="R474">
            <v>0</v>
          </cell>
          <cell r="S474">
            <v>0</v>
          </cell>
          <cell r="T474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8">
          <cell r="R478">
            <v>0</v>
          </cell>
          <cell r="S478">
            <v>0</v>
          </cell>
          <cell r="T478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2">
          <cell r="R482">
            <v>0</v>
          </cell>
          <cell r="S482">
            <v>0</v>
          </cell>
          <cell r="T482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6">
          <cell r="R486">
            <v>0</v>
          </cell>
          <cell r="S486">
            <v>0</v>
          </cell>
          <cell r="T486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8">
          <cell r="R488">
            <v>0</v>
          </cell>
          <cell r="S488">
            <v>0</v>
          </cell>
          <cell r="T488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2">
          <cell r="R502">
            <v>0</v>
          </cell>
          <cell r="S502">
            <v>0</v>
          </cell>
          <cell r="T502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4">
          <cell r="R514">
            <v>0</v>
          </cell>
          <cell r="S514">
            <v>0</v>
          </cell>
          <cell r="T514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8">
          <cell r="R518">
            <v>0</v>
          </cell>
          <cell r="S518">
            <v>0</v>
          </cell>
          <cell r="T518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6">
          <cell r="R526">
            <v>0</v>
          </cell>
          <cell r="S526">
            <v>0</v>
          </cell>
          <cell r="T526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8">
          <cell r="R528">
            <v>0</v>
          </cell>
          <cell r="S528">
            <v>0</v>
          </cell>
          <cell r="T528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4">
          <cell r="R554">
            <v>0</v>
          </cell>
          <cell r="S554">
            <v>0</v>
          </cell>
          <cell r="T554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8">
          <cell r="R558">
            <v>0</v>
          </cell>
          <cell r="S558">
            <v>0</v>
          </cell>
          <cell r="T558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3">
          <cell r="R563">
            <v>0</v>
          </cell>
          <cell r="S563">
            <v>0</v>
          </cell>
          <cell r="T563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8">
          <cell r="R588">
            <v>0</v>
          </cell>
          <cell r="S588">
            <v>0</v>
          </cell>
          <cell r="T588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3">
          <cell r="R633">
            <v>0</v>
          </cell>
          <cell r="S633">
            <v>0</v>
          </cell>
          <cell r="T633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7">
          <cell r="R637">
            <v>47104944</v>
          </cell>
          <cell r="S637">
            <v>35031534.5</v>
          </cell>
          <cell r="T637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7">
          <cell r="R647">
            <v>15722508</v>
          </cell>
          <cell r="S647">
            <v>21540869</v>
          </cell>
          <cell r="T647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3">
          <cell r="R653">
            <v>9495903.0726666674</v>
          </cell>
          <cell r="S653">
            <v>325180.94125000003</v>
          </cell>
          <cell r="T653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5">
          <cell r="R665">
            <v>2477595.59</v>
          </cell>
          <cell r="S665">
            <v>6097849.25</v>
          </cell>
          <cell r="T665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69">
          <cell r="R669">
            <v>518194.413</v>
          </cell>
          <cell r="S669">
            <v>265000</v>
          </cell>
          <cell r="T669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3">
          <cell r="R673">
            <v>5526886</v>
          </cell>
          <cell r="S673">
            <v>2886491</v>
          </cell>
          <cell r="T673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7">
          <cell r="R687">
            <v>1435606</v>
          </cell>
          <cell r="S687">
            <v>6187031</v>
          </cell>
          <cell r="T687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3">
          <cell r="R693">
            <v>3593031</v>
          </cell>
          <cell r="S693">
            <v>0</v>
          </cell>
          <cell r="T693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5">
          <cell r="R705">
            <v>2343596</v>
          </cell>
          <cell r="S705">
            <v>6057500</v>
          </cell>
          <cell r="T705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09">
          <cell r="R709">
            <v>0</v>
          </cell>
          <cell r="S709">
            <v>0</v>
          </cell>
          <cell r="T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3">
          <cell r="R713">
            <v>0</v>
          </cell>
          <cell r="S713">
            <v>0</v>
          </cell>
          <cell r="T713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3">
          <cell r="R733">
            <v>0</v>
          </cell>
          <cell r="S733">
            <v>0</v>
          </cell>
          <cell r="T733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5">
          <cell r="R745">
            <v>0</v>
          </cell>
          <cell r="S745">
            <v>0</v>
          </cell>
          <cell r="T745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49">
          <cell r="R749">
            <v>0</v>
          </cell>
          <cell r="S749">
            <v>0</v>
          </cell>
          <cell r="T749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3">
          <cell r="R753">
            <v>0</v>
          </cell>
          <cell r="S753">
            <v>0</v>
          </cell>
          <cell r="T753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7">
          <cell r="R767">
            <v>14286902</v>
          </cell>
          <cell r="S767">
            <v>15353838</v>
          </cell>
          <cell r="T767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3">
          <cell r="R773">
            <v>5902872.0726666674</v>
          </cell>
          <cell r="S773">
            <v>325180.94125000003</v>
          </cell>
          <cell r="T773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5">
          <cell r="R785">
            <v>133999.59000000008</v>
          </cell>
          <cell r="S785">
            <v>40349.25</v>
          </cell>
          <cell r="T785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89">
          <cell r="R789">
            <v>518194.413</v>
          </cell>
          <cell r="S789">
            <v>265000</v>
          </cell>
          <cell r="T789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3">
          <cell r="R793">
            <v>5526886</v>
          </cell>
          <cell r="S793">
            <v>2886491</v>
          </cell>
          <cell r="T793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7">
          <cell r="R807">
            <v>60697619.076388061</v>
          </cell>
          <cell r="S807">
            <v>67866192.99494487</v>
          </cell>
          <cell r="T807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3">
          <cell r="R813">
            <v>80992642.154447496</v>
          </cell>
          <cell r="S813">
            <v>70075540.353097498</v>
          </cell>
          <cell r="T813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5">
          <cell r="R825">
            <v>565626.47909334628</v>
          </cell>
          <cell r="S825">
            <v>2580000</v>
          </cell>
          <cell r="T825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29">
          <cell r="R829">
            <v>715378.54481971008</v>
          </cell>
          <cell r="S829">
            <v>998640.62106108794</v>
          </cell>
          <cell r="T829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3">
          <cell r="R833">
            <v>15413117</v>
          </cell>
          <cell r="S833">
            <v>13462160</v>
          </cell>
          <cell r="T833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8">
          <cell r="R848">
            <v>50573957.683408573</v>
          </cell>
          <cell r="S848">
            <v>51742902.728457779</v>
          </cell>
          <cell r="T848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4">
          <cell r="R854">
            <v>79119044.475379989</v>
          </cell>
          <cell r="S854">
            <v>68667496.590279996</v>
          </cell>
          <cell r="T854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6">
          <cell r="R866">
            <v>898658.73237597081</v>
          </cell>
          <cell r="S866">
            <v>2307948.0453307773</v>
          </cell>
          <cell r="T866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0">
          <cell r="R870">
            <v>1095647.4191329246</v>
          </cell>
          <cell r="S870">
            <v>1393322.7365534394</v>
          </cell>
          <cell r="T870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4">
          <cell r="R874">
            <v>10270782</v>
          </cell>
          <cell r="S874">
            <v>9748315.4399999995</v>
          </cell>
          <cell r="T874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89">
          <cell r="R889">
            <v>60680882.076388061</v>
          </cell>
          <cell r="S889">
            <v>67864001.99494487</v>
          </cell>
          <cell r="T889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5">
          <cell r="R895">
            <v>80906650.154447496</v>
          </cell>
          <cell r="S895">
            <v>70075540.353097498</v>
          </cell>
          <cell r="T895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7">
          <cell r="R907">
            <v>542713.74560999998</v>
          </cell>
          <cell r="S907">
            <v>2580000</v>
          </cell>
          <cell r="T907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1">
          <cell r="R911">
            <v>715378.54481971008</v>
          </cell>
          <cell r="S911">
            <v>998640.62106108794</v>
          </cell>
          <cell r="T911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5">
          <cell r="R915">
            <v>14039957</v>
          </cell>
          <cell r="S915">
            <v>13462160</v>
          </cell>
          <cell r="T915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29">
          <cell r="R929">
            <v>38516993.204365417</v>
          </cell>
          <cell r="S929">
            <v>41223103.502287962</v>
          </cell>
          <cell r="T929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5">
          <cell r="R935">
            <v>59061698.300379992</v>
          </cell>
          <cell r="S935">
            <v>48297261.210280001</v>
          </cell>
          <cell r="T935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7">
          <cell r="R947">
            <v>349977.83269731607</v>
          </cell>
          <cell r="S947">
            <v>1573800</v>
          </cell>
          <cell r="T947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1">
          <cell r="R951">
            <v>826664.49315766722</v>
          </cell>
          <cell r="S951">
            <v>993766.35425900365</v>
          </cell>
          <cell r="T951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5">
          <cell r="R955">
            <v>0</v>
          </cell>
          <cell r="S955">
            <v>0</v>
          </cell>
          <cell r="T955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69">
          <cell r="R969">
            <v>22163888.872022644</v>
          </cell>
          <cell r="S969">
            <v>26640898.492656909</v>
          </cell>
          <cell r="T969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5">
          <cell r="R975">
            <v>21844951.854067504</v>
          </cell>
          <cell r="S975">
            <v>21778279.142817497</v>
          </cell>
          <cell r="T975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7">
          <cell r="R987">
            <v>192735.91291268391</v>
          </cell>
          <cell r="S987">
            <v>1006200</v>
          </cell>
          <cell r="T987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1">
          <cell r="R991">
            <v>-111285.94833795715</v>
          </cell>
          <cell r="S991">
            <v>4874.266802084283</v>
          </cell>
          <cell r="T991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5">
          <cell r="R995">
            <v>14039957</v>
          </cell>
          <cell r="S995">
            <v>13462160</v>
          </cell>
          <cell r="T995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0">
          <cell r="R1010">
            <v>12056964.47904316</v>
          </cell>
          <cell r="S1010">
            <v>10519799.226169821</v>
          </cell>
          <cell r="T1010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6">
          <cell r="R1016">
            <v>20057346.174999997</v>
          </cell>
          <cell r="S1016">
            <v>20370235.379999999</v>
          </cell>
          <cell r="T1016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8">
          <cell r="R1028">
            <v>548680.89967865474</v>
          </cell>
          <cell r="S1028">
            <v>734148.0453307773</v>
          </cell>
          <cell r="T1028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2">
          <cell r="R1032">
            <v>268982.92597525753</v>
          </cell>
          <cell r="S1032">
            <v>399556.38229443581</v>
          </cell>
          <cell r="T1032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6">
          <cell r="R1036">
            <v>10270782</v>
          </cell>
          <cell r="S1036">
            <v>9748315.4399999995</v>
          </cell>
          <cell r="T1036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0">
          <cell r="R1050">
            <v>8669168.3997454271</v>
          </cell>
          <cell r="S1050">
            <v>7378293.9478004891</v>
          </cell>
          <cell r="T1050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6">
          <cell r="R1056">
            <v>2227547.6150000002</v>
          </cell>
          <cell r="S1056">
            <v>2540436.8200000003</v>
          </cell>
          <cell r="T1056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8">
          <cell r="R1068">
            <v>407742.87467865471</v>
          </cell>
          <cell r="S1068">
            <v>323512.28400959278</v>
          </cell>
          <cell r="T1068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2">
          <cell r="R1072">
            <v>257074.4042361271</v>
          </cell>
          <cell r="S1072">
            <v>382534.12352269667</v>
          </cell>
          <cell r="T1072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6">
          <cell r="R1076">
            <v>8567040</v>
          </cell>
          <cell r="S1076">
            <v>8164357.4399999995</v>
          </cell>
          <cell r="T1076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0">
          <cell r="R1090">
            <v>606430.11239999998</v>
          </cell>
          <cell r="S1090">
            <v>593829.59813333338</v>
          </cell>
          <cell r="T1090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6">
          <cell r="R1096">
            <v>17736196.559999999</v>
          </cell>
          <cell r="S1096">
            <v>17736196.559999999</v>
          </cell>
          <cell r="T1096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8">
          <cell r="R1108">
            <v>0</v>
          </cell>
          <cell r="S1108">
            <v>0</v>
          </cell>
          <cell r="T1108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2">
          <cell r="R1112">
            <v>11908.521739130434</v>
          </cell>
          <cell r="S1112">
            <v>17022.258771739129</v>
          </cell>
          <cell r="T1112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6">
          <cell r="R1116">
            <v>0</v>
          </cell>
          <cell r="S1116">
            <v>0</v>
          </cell>
          <cell r="T1116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0">
          <cell r="R1130">
            <v>2781365.966897733</v>
          </cell>
          <cell r="S1130">
            <v>2547675.6802359996</v>
          </cell>
          <cell r="T1130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6">
          <cell r="R1136">
            <v>93602</v>
          </cell>
          <cell r="S1136">
            <v>93602</v>
          </cell>
          <cell r="T1136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8">
          <cell r="R1148">
            <v>140938.02499999999</v>
          </cell>
          <cell r="S1148">
            <v>410635.76132118457</v>
          </cell>
          <cell r="T1148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2">
          <cell r="R1152">
            <v>0</v>
          </cell>
          <cell r="S1152">
            <v>0</v>
          </cell>
          <cell r="T1152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6">
          <cell r="R1156">
            <v>1703742</v>
          </cell>
          <cell r="S1156">
            <v>1583958</v>
          </cell>
          <cell r="T1156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0">
          <cell r="R1170">
            <v>10123661.392979484</v>
          </cell>
          <cell r="S1170">
            <v>16123290.266487088</v>
          </cell>
          <cell r="T1170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6">
          <cell r="R1176">
            <v>1873597.6790675074</v>
          </cell>
          <cell r="S1176">
            <v>1408043.7628174983</v>
          </cell>
          <cell r="T1176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8">
          <cell r="R1188">
            <v>-333032.25328262453</v>
          </cell>
          <cell r="S1188">
            <v>272051.9546692227</v>
          </cell>
          <cell r="T1188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2">
          <cell r="R1192">
            <v>-380268.87431321468</v>
          </cell>
          <cell r="S1192">
            <v>-394682.11549235153</v>
          </cell>
          <cell r="T1192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6">
          <cell r="R1196">
            <v>5142335</v>
          </cell>
          <cell r="S1196">
            <v>3713844.5600000005</v>
          </cell>
          <cell r="T1196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0">
          <cell r="R1210">
            <v>3518720.8426154358</v>
          </cell>
          <cell r="S1210">
            <v>4328677.9284457704</v>
          </cell>
          <cell r="T1210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6">
          <cell r="R1216">
            <v>679062</v>
          </cell>
          <cell r="S1216">
            <v>422413.12884524948</v>
          </cell>
          <cell r="T1216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8">
          <cell r="R1228">
            <v>0</v>
          </cell>
          <cell r="S1228">
            <v>81615.586400766813</v>
          </cell>
          <cell r="T1228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2">
          <cell r="R1232">
            <v>0</v>
          </cell>
          <cell r="S1232">
            <v>0</v>
          </cell>
          <cell r="T1232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6">
          <cell r="R1236">
            <v>2478419</v>
          </cell>
          <cell r="S1236">
            <v>2000000</v>
          </cell>
          <cell r="T1236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0">
          <cell r="R1250">
            <v>6604940.5503640482</v>
          </cell>
          <cell r="S1250">
            <v>11794612.338041317</v>
          </cell>
          <cell r="T1250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6">
          <cell r="R1256">
            <v>1250435.6790675074</v>
          </cell>
          <cell r="S1256">
            <v>1041530.6339722488</v>
          </cell>
          <cell r="T1256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8">
          <cell r="R1268">
            <v>-333032.25328262453</v>
          </cell>
          <cell r="S1268">
            <v>190436.3682684559</v>
          </cell>
          <cell r="T1268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2">
          <cell r="R1272">
            <v>-380268.87431321468</v>
          </cell>
          <cell r="S1272">
            <v>-394682.11549235153</v>
          </cell>
          <cell r="T1272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6">
          <cell r="R1276">
            <v>2663916</v>
          </cell>
          <cell r="S1276">
            <v>1713844.5600000005</v>
          </cell>
          <cell r="T1276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0">
          <cell r="R1290">
            <v>235294.11764705883</v>
          </cell>
          <cell r="S1290">
            <v>235294.11764705883</v>
          </cell>
          <cell r="T1290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6">
          <cell r="R1296">
            <v>56810.615521726759</v>
          </cell>
          <cell r="S1296">
            <v>80328.209053748724</v>
          </cell>
          <cell r="T1296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8">
          <cell r="R1308">
            <v>0</v>
          </cell>
          <cell r="S1308">
            <v>0</v>
          </cell>
          <cell r="T1308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2">
          <cell r="R1312">
            <v>0</v>
          </cell>
          <cell r="S1312">
            <v>0</v>
          </cell>
          <cell r="T1312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6">
          <cell r="R1316">
            <v>2000000</v>
          </cell>
          <cell r="S1316">
            <v>2000000</v>
          </cell>
          <cell r="T1316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ÎÒèÒÁ"/>
      <sheetName val="Lead"/>
      <sheetName val="ЛСЦ начисленное на 31.12.08"/>
      <sheetName val="ЛЛизинг начис. на 31.12.08"/>
      <sheetName val="OffshoreBatchReport"/>
      <sheetName val="Region_WP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">
          <cell r="H1" t="str">
            <v>Вид</v>
          </cell>
        </row>
      </sheetData>
      <sheetData sheetId="83">
        <row r="1">
          <cell r="H1" t="str">
            <v>Вид</v>
          </cell>
        </row>
      </sheetData>
      <sheetData sheetId="84">
        <row r="1">
          <cell r="H1" t="str">
            <v>Вид</v>
          </cell>
        </row>
      </sheetData>
      <sheetData sheetId="85">
        <row r="1">
          <cell r="H1" t="str">
            <v>Вид</v>
          </cell>
        </row>
      </sheetData>
      <sheetData sheetId="86">
        <row r="1">
          <cell r="H1" t="str">
            <v>Вид</v>
          </cell>
        </row>
      </sheetData>
      <sheetData sheetId="87">
        <row r="1">
          <cell r="H1" t="str">
            <v>Вид</v>
          </cell>
        </row>
      </sheetData>
      <sheetData sheetId="88">
        <row r="1">
          <cell r="H1" t="str">
            <v>Вид</v>
          </cell>
        </row>
      </sheetData>
      <sheetData sheetId="89">
        <row r="1">
          <cell r="H1" t="str">
            <v>Вид</v>
          </cell>
        </row>
      </sheetData>
      <sheetData sheetId="90">
        <row r="1">
          <cell r="H1" t="str">
            <v>Вид</v>
          </cell>
        </row>
      </sheetData>
      <sheetData sheetId="91">
        <row r="1">
          <cell r="H1" t="str">
            <v>Вид</v>
          </cell>
        </row>
      </sheetData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1">
          <cell r="H1" t="str">
            <v>Вид</v>
          </cell>
        </row>
      </sheetData>
      <sheetData sheetId="204">
        <row r="1">
          <cell r="H1" t="str">
            <v>Вид</v>
          </cell>
        </row>
      </sheetData>
      <sheetData sheetId="205">
        <row r="1">
          <cell r="H1" t="str">
            <v>Вид</v>
          </cell>
        </row>
      </sheetData>
      <sheetData sheetId="206">
        <row r="1">
          <cell r="H1" t="str">
            <v>Вид</v>
          </cell>
        </row>
      </sheetData>
      <sheetData sheetId="207">
        <row r="1">
          <cell r="H1" t="str">
            <v>Вид</v>
          </cell>
        </row>
      </sheetData>
      <sheetData sheetId="208">
        <row r="1">
          <cell r="H1" t="str">
            <v>Вид</v>
          </cell>
        </row>
      </sheetData>
      <sheetData sheetId="209">
        <row r="1">
          <cell r="H1" t="str">
            <v>Вид</v>
          </cell>
        </row>
      </sheetData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1">
          <cell r="H1" t="str">
            <v>Вид</v>
          </cell>
        </row>
      </sheetData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фот пп2000разбивка"/>
      <sheetName val="1NK"/>
      <sheetName val="Financial ratios А3"/>
      <sheetName val="2_2 ОтклОТМ"/>
      <sheetName val="1_3_2 ОТМ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A-20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FS-97"/>
      <sheetName val="PY misstatements"/>
      <sheetName val="TPC con vs bdg"/>
      <sheetName val="KONSOLID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6НК/_x0000_�¹"/>
      <sheetName val="CPI"/>
      <sheetName val="treatment summary"/>
      <sheetName val="sheet0"/>
      <sheetName val="Assumption Tables"/>
      <sheetName val="2013 EX RE"/>
      <sheetName val="2013 KZ+KG RE"/>
      <sheetName val="Total 2013 RE"/>
      <sheetName val="Sup"/>
      <sheetName val="План пр-ва"/>
      <sheetName val="Осн. пара"/>
      <sheetName val="TT"/>
      <sheetName val="Акколь"/>
      <sheetName val="22"/>
      <sheetName val="Служебный ФК?_x001f_"/>
      <sheetName val="Служебный ФК?_x0012_"/>
      <sheetName val="6НК/"/>
      <sheetName val="23.ap"/>
      <sheetName val="July_03_Pg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/>
      <sheetData sheetId="885" refreshError="1"/>
      <sheetData sheetId="886"/>
      <sheetData sheetId="887"/>
      <sheetData sheetId="888"/>
      <sheetData sheetId="889" refreshError="1"/>
      <sheetData sheetId="89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  <sheetName val="SMSTemp"/>
      <sheetName val="o"/>
      <sheetName val="PYTB"/>
      <sheetName val="Проек_расх"/>
      <sheetName val="Cost 99v98"/>
      <sheetName val="Production_Ref Q-1-3"/>
      <sheetName val="Production_ref_Q4"/>
      <sheetName val="Resources"/>
      <sheetName val="A3-100"/>
      <sheetName val="Все виды материалов D`1-18"/>
      <sheetName val="Общие начальные данные"/>
      <sheetName val="Inputs"/>
      <sheetName val="Settings"/>
      <sheetName val="FA Movement Kyrg"/>
      <sheetName val="Лист3"/>
      <sheetName val="Anlagevermögen"/>
      <sheetName val="Links"/>
      <sheetName val="Lead"/>
      <sheetName val="KCC"/>
      <sheetName val="CPI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ЯНВАРЬ"/>
      <sheetName val="Present"/>
      <sheetName val="DATA"/>
      <sheetName val="#ССЫЛКА"/>
      <sheetName val="N_SVOD"/>
      <sheetName val="ОДТ и ГЦТ"/>
      <sheetName val="I. Прогноз доходов"/>
      <sheetName val="1"/>
      <sheetName val="11"/>
      <sheetName val="Форма1"/>
      <sheetName val="Осн"/>
      <sheetName val="предприятия"/>
      <sheetName val="153541"/>
      <sheetName val="Channels"/>
      <sheetName val="Precios"/>
      <sheetName val="april-june99"/>
      <sheetName val="Проек_расх1"/>
      <sheetName val="Production_Ref_Q-1-3"/>
      <sheetName val="Все_виды_материалов_D`1-18"/>
      <sheetName val="Cost_99v98"/>
      <sheetName val="GAAP_TB_30_08_01__detail_p&amp;l"/>
      <sheetName val="2_2_ОтклОТМ"/>
      <sheetName val="1_3_2_ОТМ"/>
      <sheetName val="??????"/>
      <sheetName val="Summary Type 2"/>
      <sheetName val="Drop List References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3">
          <cell r="A3">
            <v>101</v>
          </cell>
        </row>
      </sheetData>
      <sheetData sheetId="84">
        <row r="3">
          <cell r="A3">
            <v>101</v>
          </cell>
        </row>
      </sheetData>
      <sheetData sheetId="85">
        <row r="3">
          <cell r="A3">
            <v>101</v>
          </cell>
        </row>
      </sheetData>
      <sheetData sheetId="86">
        <row r="3">
          <cell r="A3">
            <v>101</v>
          </cell>
        </row>
      </sheetData>
      <sheetData sheetId="87">
        <row r="3">
          <cell r="A3">
            <v>101</v>
          </cell>
        </row>
      </sheetData>
      <sheetData sheetId="88">
        <row r="3">
          <cell r="A3">
            <v>101</v>
          </cell>
        </row>
      </sheetData>
      <sheetData sheetId="89">
        <row r="3">
          <cell r="A3">
            <v>101</v>
          </cell>
        </row>
      </sheetData>
      <sheetData sheetId="90" refreshError="1"/>
      <sheetData sheetId="91" refreshError="1"/>
      <sheetData sheetId="9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est of FA Installation"/>
      <sheetName val="Additions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General Assumptions"/>
      <sheetName val="консолид Нурсат"/>
      <sheetName val="FA Movement Kyrg"/>
      <sheetName val="ЛСЦ начисленное на 31.12.08"/>
      <sheetName val="ЛЛизинг начис. на 31.12.08"/>
      <sheetName val="Production_Ref Q-1-3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1NK"/>
      <sheetName val="Additions testing"/>
      <sheetName val="Movement schedule"/>
      <sheetName val="depreciation testing"/>
      <sheetName val="FA Movement "/>
      <sheetName val="Project Detail Inputs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отложенные налоги"/>
      <sheetName val="Table"/>
      <sheetName val="Строки 20_21_27"/>
      <sheetName val="Control Settings"/>
      <sheetName val="2"/>
      <sheetName val="Actuals Input"/>
      <sheetName val="10. Входные данные"/>
      <sheetName val="Команда и роли"/>
      <sheetName val="12НК"/>
      <sheetName val="7НК"/>
      <sheetName val="объекты обществаКокшетау"/>
      <sheetName val="O.500 Property Tax"/>
      <sheetName val="Графики В2С"/>
      <sheetName val="Оценка"/>
      <sheetName val="ДД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 threshold (2)"/>
      <sheetName val="TL G.Y. DATA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ЗАО_н.ит"/>
      <sheetName val="ЗАО_мес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COVER_PAGE1"/>
      <sheetName val="I__BALANCE_SHEET1"/>
      <sheetName val="II__PROFIT_&amp;_LOSS1"/>
      <sheetName val="III__CASH_FLOW1"/>
      <sheetName val="IV__Stmt_of_GAINS_&amp;_LOSSES1"/>
      <sheetName val="1__Cash1"/>
      <sheetName val="2__Securities1"/>
      <sheetName val="3a__Trade_Rec_1"/>
      <sheetName val="3b__Financial_&amp;_Other_Rec_1"/>
      <sheetName val="3c__Other_Rec__Affiliates1"/>
      <sheetName val="4__Inventories1"/>
      <sheetName val="5__Fixed_Assets1"/>
      <sheetName val="6a__Liabilities1"/>
      <sheetName val="7__Other_Accr_,Liab_1"/>
      <sheetName val="7a__Other_Liab__Affiliates1"/>
      <sheetName val="9__Equity1"/>
      <sheetName val="10__Sales1"/>
      <sheetName val="11__Interest_Exp_,Inc__1"/>
      <sheetName val="12__Other_Inc_,Exp_1"/>
      <sheetName val="13__Leasing1"/>
      <sheetName val="14__Related_Parties1"/>
      <sheetName val="15__Foreign_Exchange_Income1"/>
      <sheetName val="16__Gains_Losses_FA1"/>
      <sheetName val="17__Restructuring1"/>
      <sheetName val="ЗАО_н_ит"/>
      <sheetName val="F100-Trial_BS"/>
      <sheetName val="годовой_2020"/>
      <sheetName val="Атрибуты_товара"/>
      <sheetName val="Единицы_измерения"/>
      <sheetName val="Способы_закупок"/>
      <sheetName val="Основание_из_одного_источника"/>
      <sheetName val="Приоритет_закупок"/>
      <sheetName val="Классификатор_стран"/>
      <sheetName val="годовой_2020_(2)"/>
      <sheetName val="Справочник_Инкотермс"/>
      <sheetName val="Тип_дней"/>
      <sheetName val="Вид_предоплаты"/>
      <sheetName val="Вид_промежуточного_платежа"/>
      <sheetName val="Признак_НДС"/>
      <sheetName val="Intercompany_transactions"/>
      <sheetName val="Строки_20_21_27"/>
      <sheetName val="фот_пп2000разбивка"/>
      <sheetName val="PP&amp;E_mvt_for_2003"/>
      <sheetName val="Testing_of_accruals"/>
      <sheetName val="лист_к_диаграмме_(2)"/>
      <sheetName val="COVER_PAGE2"/>
      <sheetName val="I__BALANCE_SHEET2"/>
      <sheetName val="II__PROFIT_&amp;_LOSS2"/>
      <sheetName val="III__CASH_FLOW2"/>
      <sheetName val="IV__Stmt_of_GAINS_&amp;_LOSSES2"/>
      <sheetName val="1__Cash2"/>
      <sheetName val="2__Securities2"/>
      <sheetName val="3a__Trade_Rec_2"/>
      <sheetName val="3b__Financial_&amp;_Other_Rec_2"/>
      <sheetName val="3c__Other_Rec__Affiliates2"/>
      <sheetName val="4__Inventories2"/>
      <sheetName val="5__Fixed_Assets2"/>
      <sheetName val="6a__Liabilities2"/>
      <sheetName val="7__Other_Accr_,Liab_2"/>
      <sheetName val="7a__Other_Liab__Affiliates2"/>
      <sheetName val="9__Equity2"/>
      <sheetName val="10__Sales2"/>
      <sheetName val="11__Interest_Exp_,Inc__2"/>
      <sheetName val="12__Other_Inc_,Exp_2"/>
      <sheetName val="13__Leasing2"/>
      <sheetName val="14__Related_Parties2"/>
      <sheetName val="15__Foreign_Exchange_Income2"/>
      <sheetName val="16__Gains_Losses_FA2"/>
      <sheetName val="17__Restructuring2"/>
      <sheetName val="ЗАО_н_ит1"/>
      <sheetName val="F100-Trial_BS1"/>
      <sheetName val="годовой_20201"/>
      <sheetName val="Атрибуты_товара1"/>
      <sheetName val="Единицы_измерения1"/>
      <sheetName val="Способы_закупок1"/>
      <sheetName val="Основание_из_одного_источника1"/>
      <sheetName val="Приоритет_закупок1"/>
      <sheetName val="Классификатор_стран1"/>
      <sheetName val="годовой_2020_(2)1"/>
      <sheetName val="Справочник_Инкотермс1"/>
      <sheetName val="Тип_дней1"/>
      <sheetName val="Вид_предоплаты1"/>
      <sheetName val="Вид_промежуточного_платежа1"/>
      <sheetName val="Признак_НДС1"/>
      <sheetName val="Intercompany_transactions1"/>
      <sheetName val="Строки_20_21_271"/>
      <sheetName val="фот_пп2000разбивка1"/>
      <sheetName val="PP&amp;E_mvt_for_20031"/>
      <sheetName val="Testing_of_accruals1"/>
      <sheetName val="лист_к_диаграмме_(2)1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110">
          <cell r="D110" t="str">
            <v>Заземление переносное</v>
          </cell>
        </row>
      </sheetData>
      <sheetData sheetId="103">
        <row r="110">
          <cell r="D110" t="str">
            <v>Заземление переносное</v>
          </cell>
        </row>
      </sheetData>
      <sheetData sheetId="104">
        <row r="110">
          <cell r="D110" t="str">
            <v>Заземление переносное</v>
          </cell>
        </row>
      </sheetData>
      <sheetData sheetId="105">
        <row r="110">
          <cell r="D110" t="str">
            <v>Заземление переносное</v>
          </cell>
        </row>
      </sheetData>
      <sheetData sheetId="106">
        <row r="110">
          <cell r="D110" t="str">
            <v>Заземление переносное</v>
          </cell>
        </row>
      </sheetData>
      <sheetData sheetId="107">
        <row r="110">
          <cell r="D110" t="str">
            <v>Заземление переносное</v>
          </cell>
        </row>
      </sheetData>
      <sheetData sheetId="108">
        <row r="110">
          <cell r="D110" t="str">
            <v>Заземление переносное</v>
          </cell>
        </row>
      </sheetData>
      <sheetData sheetId="109"/>
      <sheetData sheetId="110"/>
      <sheetData sheetId="111"/>
      <sheetData sheetId="112"/>
      <sheetData sheetId="113"/>
      <sheetData sheetId="114">
        <row r="110">
          <cell r="D110" t="str">
            <v>Заземление переносное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>
        <row r="110">
          <cell r="D110" t="str">
            <v>Заземление переносное</v>
          </cell>
        </row>
      </sheetData>
      <sheetData sheetId="148">
        <row r="110">
          <cell r="D110" t="str">
            <v>Заземление переносное</v>
          </cell>
        </row>
      </sheetData>
      <sheetData sheetId="149">
        <row r="110">
          <cell r="D110" t="str">
            <v>Заземление переносное</v>
          </cell>
        </row>
      </sheetData>
      <sheetData sheetId="150">
        <row r="110">
          <cell r="D110" t="str">
            <v>Заземление переносное</v>
          </cell>
        </row>
      </sheetData>
      <sheetData sheetId="151">
        <row r="110">
          <cell r="D110" t="str">
            <v>Заземление переносное</v>
          </cell>
        </row>
      </sheetData>
      <sheetData sheetId="152">
        <row r="110">
          <cell r="D110" t="str">
            <v>Заземление переносное</v>
          </cell>
        </row>
      </sheetData>
      <sheetData sheetId="153">
        <row r="110">
          <cell r="D110" t="str">
            <v>Заземление переносное</v>
          </cell>
        </row>
      </sheetData>
      <sheetData sheetId="154"/>
      <sheetData sheetId="155"/>
      <sheetData sheetId="156"/>
      <sheetData sheetId="157"/>
      <sheetData sheetId="158"/>
      <sheetData sheetId="159">
        <row r="110">
          <cell r="D110" t="str">
            <v>Заземление переносное</v>
          </cell>
        </row>
      </sheetData>
      <sheetData sheetId="160"/>
      <sheetData sheetId="161"/>
      <sheetData sheetId="162"/>
      <sheetData sheetId="163"/>
      <sheetData sheetId="164"/>
      <sheetData sheetId="16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PP&amp;E mvt for 2003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  <sheetName val="Input TI"/>
      <sheetName val="Links"/>
      <sheetName val="ТМЗ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calc"/>
      <sheetName val="АПК реформа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Служебный ФКРБ"/>
      <sheetName val="Источник финансирования"/>
      <sheetName val="Способ закупки"/>
      <sheetName val="Тип пункта плана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Summary &amp; Variables"/>
      <sheetName val="Индексы"/>
      <sheetName val="Технический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КР з.ч"/>
      <sheetName val="полугодие"/>
      <sheetName val="Вып.П.П."/>
      <sheetName val="кварталы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Служебный ФК?_x001f_"/>
      <sheetName val="Служебный ФК?_x0012_"/>
      <sheetName val="6НК/"/>
      <sheetName val="[form.xls]6НК/"/>
      <sheetName val="[form.xls][form.xls]6НК/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Залоги c RS"/>
      <sheetName val="Индексы перероценки"/>
      <sheetName val="Актив(1)"/>
      <sheetName val="Исх"/>
      <sheetName val="Служебный ФК悤_x001d_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сводУМЗ"/>
      <sheetName val="акт10"/>
      <sheetName val="Фин. пок-ли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ADJTB USD &amp; KZT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из_сем6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Собственный_капитал3"/>
      <sheetName val="FA_Movement_Kyrg2"/>
      <sheetName val="Non-Statistical_Sampling_Maste3"/>
      <sheetName val="Global_Data3"/>
      <sheetName val="US_Dollar_20036"/>
      <sheetName val="SDR_20036"/>
      <sheetName val="Control_Settings3"/>
      <sheetName val="GTM_BK3"/>
      <sheetName val="Consolidator_Inputs3"/>
      <sheetName val="7_1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H3_100_Rollforward3"/>
      <sheetName val="SA_Procedures2"/>
      <sheetName val="Пр_413"/>
      <sheetName val="ввод-вывод_ОС_авг2004-_20052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М_2"/>
      <sheetName val="6НК__x000a_1"/>
      <sheetName val="FA_Movement_2"/>
      <sheetName val="depreciation_testing2"/>
      <sheetName val="ноябрь_-_декабрь1"/>
      <sheetName val="_По_скв"/>
      <sheetName val="исп_см_1"/>
      <sheetName val="Cash_flows_-_PBC1"/>
      <sheetName val="КР_з_ч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FA_depreciation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Все_ТЭП"/>
      <sheetName val="èç_ñåì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00. ОСВ"/>
      <sheetName val="поч԰"/>
      <sheetName val="6НКက"/>
      <sheetName val="运行成本 OPEX"/>
      <sheetName val="_x000e__x000a__x0008__x000a__x000b__x0010__x0007_"/>
      <sheetName val=" _x000a_ _x000a_   "/>
      <sheetName val="6НК/ ¹"/>
      <sheetName val="O_GLOBE"/>
      <sheetName val="Лв 1715 (сб)"/>
      <sheetName val="1.401.2"/>
      <sheetName val="Приход по вагонам"/>
      <sheetName val="ОГВ"/>
      <sheetName val="3А КНС"/>
      <sheetName val="ТМЗ-6"/>
      <sheetName val="Qпр(12)"/>
      <sheetName val="тех"/>
      <sheetName val="замерная 11"/>
      <sheetName val="общ Дф 01.11."/>
      <sheetName val="PY_misstatements"/>
      <sheetName val="25__Hidden"/>
      <sheetName val="2__Inputs"/>
      <sheetName val="Variants"/>
      <sheetName val="treatment summary"/>
      <sheetName val="sheet0"/>
      <sheetName val="Capex_KZT"/>
      <sheetName val="Sheet5"/>
      <sheetName val="Справочник профессий"/>
      <sheetName val="Об-я св-а"/>
      <sheetName val="2_2_6_"/>
      <sheetName val="общ.фонд  "/>
      <sheetName val="Схема доплат"/>
      <sheetName val="Повышающие коэф ОМГ"/>
      <sheetName val="новая _5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D_Opex"/>
      <sheetName val="031218"/>
      <sheetName val="хим.реаг."/>
      <sheetName val="БПО"/>
      <sheetName val="PY Audit WP 2011"/>
      <sheetName val="общ скв"/>
      <sheetName val="Бюдж-тенге"/>
      <sheetName val="FA database (production)299"/>
      <sheetName val="Б.Д."/>
      <sheetName val="6НК/_x0000_?¹"/>
      <sheetName val="[form.xls]6НК/_x0000_?¹"/>
      <sheetName val="[form.xls][form.xls]6НК/_x0000_?¹"/>
      <sheetName val="6НК    "/>
      <sheetName val="TB-300699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 refreshError="1"/>
      <sheetData sheetId="1607"/>
      <sheetData sheetId="1608"/>
      <sheetData sheetId="1609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/>
      <sheetData sheetId="1625"/>
      <sheetData sheetId="1626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Intercompany transactions"/>
      <sheetName val="Форма2"/>
      <sheetName val="ЯНВАРЬ"/>
      <sheetName val="Sheet1"/>
      <sheetName val="PP&amp;E mvt for 2003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  <sheetName val="CPI"/>
      <sheetName val="REPO Deals"/>
      <sheetName val="34-38.2"/>
      <sheetName val="Training Plan Template"/>
      <sheetName val="Note 13"/>
      <sheetName val="Добыча_нефти4"/>
      <sheetName val="Прил 6.1."/>
      <sheetName val="Атрибуты товара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>
        <row r="1">
          <cell r="A1">
            <v>0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Mvmnt (consolidated)"/>
      <sheetName val="XREF"/>
      <sheetName val="Mvmnt CIP"/>
      <sheetName val="производство"/>
      <sheetName val="ДС МЗК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  <sheetName val="Список документов"/>
      <sheetName val="AHEPS"/>
      <sheetName val="OshHPP"/>
      <sheetName val="BHPP"/>
      <sheetName val="XLR_NoRangeSheet"/>
      <sheetName val="№14"/>
      <sheetName val="field"/>
      <sheetName val="2_2 ОтклОТМ"/>
      <sheetName val="1_3_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Форма1"/>
      <sheetName val="ОТиТБ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3НК"/>
      <sheetName val="#ССЫЛКА"/>
      <sheetName val="ЦентрЗатр"/>
      <sheetName val="ЕдИзм"/>
      <sheetName val="Предпр"/>
      <sheetName val="Balance Sheet"/>
      <sheetName val="XREF"/>
      <sheetName val="Disclosure"/>
      <sheetName val="Movement"/>
      <sheetName val="д_7_001"/>
      <sheetName val="из_сем"/>
      <sheetName val="1_вариант__2009_"/>
      <sheetName val="Добыча_нефти4"/>
      <sheetName val="поставка_сравн13"/>
      <sheetName val="Список_документов"/>
      <sheetName val="ДС_МЗК"/>
      <sheetName val="Собственный_капитал"/>
      <sheetName val="Скорректир_РД_месяц_на_20_CF_Ca"/>
      <sheetName val="HKM_RTC_Crude_costs"/>
      <sheetName val="Read_me_first"/>
      <sheetName val="Threshold Table"/>
      <sheetName val="Б.мчас (П)"/>
      <sheetName val="2БО"/>
      <sheetName val="Преискурант"/>
      <sheetName val="1NK"/>
      <sheetName val="факс(2005-20гг.)"/>
      <sheetName val="gas1999"/>
      <sheetName val="год (2)"/>
      <sheetName val=""/>
      <sheetName val="Controls"/>
      <sheetName val="консал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Настройки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Осн.показ"/>
      <sheetName val="Anlagevermögen"/>
      <sheetName val="L202 - КПСБ"/>
      <sheetName val="объекты обществаКокшетау"/>
      <sheetName val="Фин. пок-ли"/>
      <sheetName val="расш. себестоим."/>
      <sheetName val="расш реал"/>
      <sheetName val="расш ОАР"/>
      <sheetName val="Ф2"/>
      <sheetName val="Ф4"/>
      <sheetName val="CURCURS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EXR"/>
      <sheetName val="Вход.данные"/>
      <sheetName val="RSOILBAL"/>
      <sheetName val="Все_поԯ_x0000_缀_x0000__x0000__x0000_됀"/>
      <sheetName val="Пром1"/>
      <sheetName val="PP_E mvt for 2003"/>
      <sheetName val="план"/>
      <sheetName val="Сводная по цехам"/>
      <sheetName val="НР"/>
      <sheetName val="ОАР"/>
      <sheetName val="РР"/>
      <sheetName val="Все_по㐀ᕞഀ䞃԰_x0000_缀"/>
      <sheetName val="КОРП-1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MCC"/>
      <sheetName val="22"/>
      <sheetName val="Brand valuation"/>
      <sheetName val="SAPBEXfilters"/>
      <sheetName val="calc"/>
      <sheetName val="[ДБСП_02_ 2002.xls]___Syzdyk_22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ТитулЛистОтч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Все_по㐀ᕞഀ䞃԰"/>
      <sheetName val="ДИП проч"/>
      <sheetName val="ДМИР НОВЫЙ"/>
      <sheetName val="ДУП проч"/>
      <sheetName val="Тип пункта плана"/>
      <sheetName val="Все_по԰_x0000_缀_x0000__x0000__x0000_퐀"/>
      <sheetName val="IS"/>
      <sheetName val="Все_по예썘/_x0000_쀀_x001f__x0000_"/>
      <sheetName val="[ДБСП_02_ 2002.xls]___Syzdyk_34"/>
      <sheetName val="[ДБСП_02_ 2002.xls]___Syzdyk_33"/>
      <sheetName val="[ДБСП_02_ 2002.xls]___Syzdyk_39"/>
      <sheetName val="[ДБСП_02_ 2002.xls]___Syzdyk_35"/>
      <sheetName val="[ДБСП_02_ 2002.xls]___Syzdyk_36"/>
      <sheetName val="[ДБСП_02_ 2002.xls]___Syzdyk_37"/>
      <sheetName val="[ДБСП_02_ 2002.xls]___Syzdyk_38"/>
      <sheetName val="данн"/>
      <sheetName val="H"/>
      <sheetName val="2@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0"/>
      <sheetName val="рев ДФ (св)"/>
      <sheetName val="общ"/>
      <sheetName val="[ДБСП_02_ 2002.xls]___Syzdyk_40"/>
      <sheetName val="[ДБСП_02_ 2002.xls]___Syzdyk_41"/>
      <sheetName val="[ДБСП_02_ 2002.xls]___Syzdyk_42"/>
      <sheetName val="[ДБСП_02_ 2002.xls]___Syzdyk_43"/>
      <sheetName val="[ДБСП_02_ 2002.xls]___Syzdyk_54"/>
      <sheetName val="Input 2"/>
      <sheetName val="[ДБСП_02_ 2002.xls]___Syzdyk_44"/>
      <sheetName val="[ДБСП_02_ 2002.xls]___Syzdyk_45"/>
      <sheetName val="[ДБСП_02_ 2002.xls]___Syzdyk_46"/>
      <sheetName val="[ДБСП_02_ 2002.xls]___Syzdyk_49"/>
      <sheetName val="[ДБСП_02_ 2002.xls]___Syzdyk_47"/>
      <sheetName val="[ДБСП_02_ 2002.xls]___Syzdyk_48"/>
      <sheetName val="[ДБСП_02_ 2002.xls]___Syzdyk_50"/>
      <sheetName val="[ДБСП_02_ 2002.xls]___Syzdyk_51"/>
      <sheetName val="[ДБСП_02_ 2002.xls]___Syzdyk_53"/>
      <sheetName val="[ДБСП_02_ 2002.xls]___Syzdyk_52"/>
      <sheetName val="[ДБСП_02_ 2002.xls]___Syzdyk_55"/>
      <sheetName val="1NK"/>
      <sheetName val="Налоги"/>
      <sheetName val="[ДБСП_02_ 2002.xls]___Syzdyk_56"/>
      <sheetName val="[ДБСП_02_ 2002.xls]___Syzdyk_57"/>
      <sheetName val="[ДБСП_02_ 2002.xls]___Syzdyk_58"/>
      <sheetName val="[ДБСП_02_ 2002.xls]___Syzdyk_59"/>
      <sheetName val="[ДБСП_02_ 2002.xls]___Syzdyk_61"/>
      <sheetName val="[ДБСП_02_ 2002.xls]___Syzdyk_60"/>
      <sheetName val="[ДБСП_02_ 2002.xls]___Syzdyk_62"/>
      <sheetName val="[ДБСП_02_ 2002.xls]___Syzdyk_63"/>
      <sheetName val="[ДБСП_02_ 2002.xls]___Syzdyk_64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>
        <row r="1">
          <cell r="G1" t="str">
            <v xml:space="preserve"> </v>
          </cell>
        </row>
      </sheetData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>
        <row r="1">
          <cell r="G1" t="str">
            <v/>
          </cell>
        </row>
      </sheetData>
      <sheetData sheetId="571">
        <row r="1">
          <cell r="G1" t="str">
            <v/>
          </cell>
        </row>
      </sheetData>
      <sheetData sheetId="572">
        <row r="1">
          <cell r="G1">
            <v>0</v>
          </cell>
        </row>
      </sheetData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>
        <row r="1">
          <cell r="G1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>
        <row r="1">
          <cell r="G1">
            <v>0</v>
          </cell>
        </row>
      </sheetData>
      <sheetData sheetId="597">
        <row r="1">
          <cell r="G1" t="str">
            <v xml:space="preserve"> </v>
          </cell>
        </row>
      </sheetData>
      <sheetData sheetId="598">
        <row r="1">
          <cell r="G1">
            <v>0</v>
          </cell>
        </row>
      </sheetData>
      <sheetData sheetId="599">
        <row r="1">
          <cell r="G1">
            <v>0</v>
          </cell>
        </row>
      </sheetData>
      <sheetData sheetId="600">
        <row r="1">
          <cell r="G1" t="str">
            <v/>
          </cell>
        </row>
      </sheetData>
      <sheetData sheetId="601">
        <row r="1">
          <cell r="G1" t="str">
            <v/>
          </cell>
        </row>
      </sheetData>
      <sheetData sheetId="602">
        <row r="1">
          <cell r="G1" t="str">
            <v/>
          </cell>
        </row>
      </sheetData>
      <sheetData sheetId="603">
        <row r="1">
          <cell r="G1" t="str">
            <v/>
          </cell>
        </row>
      </sheetData>
      <sheetData sheetId="604">
        <row r="1">
          <cell r="G1" t="str">
            <v/>
          </cell>
        </row>
      </sheetData>
      <sheetData sheetId="605">
        <row r="1">
          <cell r="G1" t="str">
            <v/>
          </cell>
        </row>
      </sheetData>
      <sheetData sheetId="606">
        <row r="1">
          <cell r="G1" t="str">
            <v/>
          </cell>
        </row>
      </sheetData>
      <sheetData sheetId="607">
        <row r="1">
          <cell r="G1" t="str">
            <v/>
          </cell>
        </row>
      </sheetData>
      <sheetData sheetId="608">
        <row r="1">
          <cell r="G1" t="str">
            <v/>
          </cell>
        </row>
      </sheetData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>
        <row r="1">
          <cell r="G1">
            <v>0</v>
          </cell>
        </row>
      </sheetData>
      <sheetData sheetId="628">
        <row r="1">
          <cell r="G1">
            <v>0</v>
          </cell>
        </row>
      </sheetData>
      <sheetData sheetId="629">
        <row r="1">
          <cell r="G1">
            <v>0</v>
          </cell>
        </row>
      </sheetData>
      <sheetData sheetId="630">
        <row r="1">
          <cell r="G1" t="str">
            <v/>
          </cell>
        </row>
      </sheetData>
      <sheetData sheetId="631">
        <row r="1">
          <cell r="G1" t="str">
            <v/>
          </cell>
        </row>
      </sheetData>
      <sheetData sheetId="632">
        <row r="1">
          <cell r="G1" t="str">
            <v/>
          </cell>
        </row>
      </sheetData>
      <sheetData sheetId="633">
        <row r="1">
          <cell r="G1" t="str">
            <v/>
          </cell>
        </row>
      </sheetData>
      <sheetData sheetId="634">
        <row r="1">
          <cell r="G1" t="str">
            <v/>
          </cell>
        </row>
      </sheetData>
      <sheetData sheetId="635">
        <row r="1">
          <cell r="G1" t="str">
            <v/>
          </cell>
        </row>
      </sheetData>
      <sheetData sheetId="636">
        <row r="1">
          <cell r="G1" t="str">
            <v/>
          </cell>
        </row>
      </sheetData>
      <sheetData sheetId="637">
        <row r="1">
          <cell r="G1" t="str">
            <v/>
          </cell>
        </row>
      </sheetData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 refreshError="1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 refreshError="1"/>
      <sheetData sheetId="750" refreshError="1"/>
      <sheetData sheetId="751" refreshError="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 refreshError="1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Т"/>
      <sheetName val="Форма2"/>
      <sheetName val="справка"/>
      <sheetName val="группа"/>
      <sheetName val="Water trucking 2005"/>
      <sheetName val="Ден потоки"/>
      <sheetName val="#REF"/>
      <sheetName val="5NK "/>
      <sheetName val="Титул1"/>
      <sheetName val="флормиро"/>
      <sheetName val="Hidden"/>
      <sheetName val="СписокТЭП"/>
      <sheetName val="цены14"/>
      <sheetName val="Нефть"/>
      <sheetName val="Лист2"/>
      <sheetName val="ДС МЗК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  <sheetName val="Фин. пок-ли"/>
      <sheetName val="ИсхД+"/>
      <sheetName val="Нетто3!!!"/>
      <sheetName val="Акколь"/>
      <sheetName val="QUOTE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  <sheetName val="Авансы-1"/>
      <sheetName val="ДС МЗК"/>
      <sheetName val="Anlagevermögen"/>
      <sheetName val="ремонт 25"/>
      <sheetName val="пр 6 дох"/>
      <sheetName val="план07"/>
      <sheetName val="План произв-ва (мес.) (бюджет)"/>
      <sheetName val="Официальные курсы"/>
      <sheetName val="АУП командировочные"/>
      <sheetName val="Налоги"/>
      <sheetName val="шкала"/>
      <sheetName val="Касс книга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6НК-cт."/>
      <sheetName val="Гр5(о)"/>
      <sheetName val="AFS"/>
      <sheetName val="Additions testing"/>
      <sheetName val="Movement schedule"/>
      <sheetName val="depreciation testing"/>
      <sheetName val="Ф"/>
      <sheetName val="Собственный капитал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i-index"/>
      <sheetName val="FA Movement "/>
      <sheetName val="1_x0004__x0000__x0007__x0000__x0006__x0000__x000e__x0000_"/>
      <sheetName val="_x0009__x0000_"/>
      <sheetName val=" _x0000_"/>
      <sheetName val="Estimate"/>
      <sheetName val="XLR_NoRangeSheet"/>
      <sheetName val="Макро"/>
      <sheetName val="Займы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исп_см_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текст"/>
      <sheetName val="филиалы"/>
      <sheetName val="Сводная"/>
      <sheetName val="ФП"/>
      <sheetName val="450 (2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сетка"/>
      <sheetName val="ЦЕХА"/>
      <sheetName val="Факт-Бюджет"/>
      <sheetName val="Факт"/>
      <sheetName val="Реализация"/>
      <sheetName val="Евкарпиди "/>
      <sheetName val="без НДС"/>
      <sheetName val="Бюджет-ф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 refreshError="1"/>
      <sheetData sheetId="637"/>
      <sheetData sheetId="638"/>
      <sheetData sheetId="639" refreshError="1"/>
      <sheetData sheetId="640" refreshError="1"/>
      <sheetData sheetId="64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13">
          <cell r="C13" t="str">
            <v/>
          </cell>
        </row>
      </sheetData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/>
      <sheetData sheetId="753"/>
      <sheetData sheetId="754" refreshError="1"/>
      <sheetData sheetId="75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Treatment Summary"/>
      <sheetName val="7.1"/>
      <sheetName val="Ф4_КБМ+АФ"/>
      <sheetName val="Справочник"/>
      <sheetName val="14_1_2_2__Услуги связи_"/>
      <sheetName val="Пром1"/>
      <sheetName val="Форма3.6"/>
      <sheetName val="Бюджет"/>
      <sheetName val="ЕдИзм"/>
      <sheetName val="Предпр"/>
      <sheetName val="#REF"/>
      <sheetName val="Assumptions"/>
      <sheetName val="Добыча нефти4"/>
      <sheetName val="исп.см.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L-1 Займ БРК инвест цели"/>
      <sheetName val="G-1"/>
      <sheetName val="1Утв ТК  Capex 07 "/>
      <sheetName val="справка"/>
      <sheetName val="группа"/>
      <sheetName val="д.7.001"/>
      <sheetName val="приложение№3"/>
      <sheetName val="Prelim Co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ОСВ"/>
      <sheetName val="Add-s test"/>
      <sheetName val="АЗФ"/>
      <sheetName val="АК"/>
      <sheetName val="Актюбе"/>
      <sheetName val="ССГПО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Sheet1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Loans out"/>
      <sheetName val="Гр5(о)"/>
      <sheetName val="Сводная"/>
      <sheetName val="свод"/>
      <sheetName val="Hidden"/>
      <sheetName val="#REF!"/>
      <sheetName val="МАТЕР.433,452"/>
      <sheetName val="ГБ"/>
      <sheetName val="мат расходы"/>
      <sheetName val="Баланс"/>
      <sheetName val="КР материалы"/>
      <sheetName val="Movements"/>
      <sheetName val="план"/>
      <sheetName val="Потребители"/>
      <sheetName val="Блоки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  <sheetName val="Авансы-1"/>
      <sheetName val="Тарифы и цены "/>
      <sheetName val="pp&amp;e mvt for 2003"/>
      <sheetName val="2.2 ОтклОТМ"/>
      <sheetName val="1.3.2 ОТМ"/>
      <sheetName val="29"/>
      <sheetName val="22"/>
      <sheetName val="UNITPRICES"/>
      <sheetName val="константы"/>
      <sheetName val="Финпоки1"/>
      <sheetName val="янв 07"/>
      <sheetName val="Информация по введенным добываю"/>
      <sheetName val="общ"/>
      <sheetName val="Лист2"/>
      <sheetName val="финпл "/>
      <sheetName val="макропоказ"/>
      <sheetName val="3а"/>
      <sheetName val="4а"/>
      <sheetName val="5"/>
      <sheetName val="Налоги на транспорт"/>
      <sheetName val="ПО НОВОМУ ШТАТНОМУ"/>
      <sheetName val="34-143"/>
      <sheetName val="PYTB"/>
      <sheetName val="101"/>
      <sheetName val="КОРП-1"/>
      <sheetName val="ковер"/>
      <sheetName val="СПгнг"/>
      <sheetName val="ИнвестицииСвод"/>
      <sheetName val="План закупок 2012"/>
      <sheetName val="общ.фонд  "/>
      <sheetName val="собственный капитал"/>
      <sheetName val="потр"/>
      <sheetName val="СН"/>
      <sheetName val="ДОУП_111-2_1405"/>
      <sheetName val="ДОУП_111-2_1405,,"/>
      <sheetName val="Лист4"/>
      <sheetName val="бензин по авто"/>
      <sheetName val="Др адм"/>
      <sheetName val="Осн.ср-ва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СПгнг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Штатное 2012-2015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Сеть"/>
      <sheetName val="общие данные"/>
      <sheetName val="смета"/>
      <sheetName val="табель"/>
      <sheetName val="FES"/>
      <sheetName val="Loans out"/>
      <sheetName val="МодельППП (Свод)"/>
      <sheetName val="Форма1"/>
      <sheetName val="14.1.2.2.(Услуги связи)"/>
      <sheetName val="10 БО (kzt)"/>
      <sheetName val="Баланс"/>
      <sheetName val="Бюджет"/>
      <sheetName val="Лист1"/>
      <sheetName val="2_2_ОтклОТМ"/>
      <sheetName val="1_3_2_ОТМ"/>
      <sheetName val="1кв. "/>
      <sheetName val="2кв."/>
      <sheetName val="Потребители"/>
      <sheetName val="Блоки"/>
      <sheetName val="Sheet5"/>
      <sheetName val="Cash flow 2011"/>
      <sheetName val="VLOOKUP"/>
      <sheetName val="INPUTMASTER"/>
      <sheetName val="КБ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Datasheet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WBS elements RS-v.02A"/>
      <sheetName val="Balance Sheet"/>
      <sheetName val="Sales F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Заполните"/>
      <sheetName val="План"/>
      <sheetName val="Факт"/>
      <sheetName val="Лист5"/>
      <sheetName val="глина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  <sheetName val="NOV"/>
      <sheetName val="конфир"/>
      <sheetName val="IS"/>
      <sheetName val="таблица"/>
      <sheetName val="Астана рус"/>
      <sheetName val="Алматы рус"/>
      <sheetName val="Data-in"/>
      <sheetName val="консалт"/>
      <sheetName val="Проект"/>
      <sheetName val="ati"/>
      <sheetName val="I1"/>
      <sheetName val="I2"/>
      <sheetName val="Dictionaries"/>
      <sheetName val="по 2007 году план на 2008 год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МТ_CapexDepreciation"/>
      <sheetName val="МУНАЙТАС L-1"/>
      <sheetName val="класс"/>
      <sheetName val="Scenar"/>
      <sheetName val="К сущ"/>
      <sheetName val="КВЛ ЦТТ и СТ"/>
      <sheetName val="Ком плат"/>
      <sheetName val="список"/>
      <sheetName val="Quots"/>
      <sheetName val="fa movement kyrg"/>
      <sheetName val="P&amp;L"/>
      <sheetName val="Provisions"/>
      <sheetName val="2010"/>
      <sheetName val="Налоги (ФД)2013"/>
      <sheetName val="расчет налогов тра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>
        <row r="3">
          <cell r="A3">
            <v>1</v>
          </cell>
        </row>
      </sheetData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 refreshError="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Способ закупки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баки _2_"/>
      <sheetName val="ИД"/>
      <sheetName val="Prelim Cost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  <sheetName val="Список документов"/>
      <sheetName val="исп_см_"/>
      <sheetName val="ремонт_25"/>
      <sheetName val="пр_6_дох"/>
      <sheetName val="Касс_книга"/>
      <sheetName val="ремон "/>
      <sheetName val="Utility"/>
      <sheetName val="ремон_x0009_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Займы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AFS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общие данные"/>
      <sheetName val="отделы"/>
      <sheetName val="текст"/>
      <sheetName val="филиалы"/>
      <sheetName val="Макро"/>
      <sheetName val="Сводная"/>
      <sheetName val="ФП"/>
      <sheetName val="450 (2)"/>
      <sheetName val="Гр5(о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ЦЕХА"/>
      <sheetName val="Приложение 7 (ЕНП)"/>
      <sheetName val="ДС МЗК"/>
      <sheetName val="Anlagevermögen"/>
      <sheetName val="name"/>
      <sheetName val="Sample"/>
      <sheetName val="Свод за 2008г"/>
      <sheetName val="Справочник 2601"/>
      <sheetName val="_x0003__x0004_"/>
      <sheetName val="07_Расчет ПО и оборуд. (сводно)"/>
      <sheetName val="s"/>
      <sheetName val="К су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/>
      <sheetData sheetId="727"/>
      <sheetData sheetId="728"/>
      <sheetData sheetId="729"/>
      <sheetData sheetId="730" refreshError="1"/>
      <sheetData sheetId="731"/>
      <sheetData sheetId="732" refreshError="1"/>
      <sheetData sheetId="733" refreshError="1"/>
      <sheetData sheetId="734">
        <row r="13">
          <cell r="C13" t="str">
            <v/>
          </cell>
        </row>
      </sheetData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60701"/>
      <sheetName val="Движение ОС"/>
      <sheetName val="#REF!"/>
      <sheetName val="\USER\MANAT\CREDITY\REGION\ARHI"/>
      <sheetName val="N-200.1"/>
      <sheetName val="N-500.1"/>
      <sheetName val="depreciation testing"/>
      <sheetName val="PV-date"/>
      <sheetName val="8210.09"/>
      <sheetName val="ОС и ИН (120)"/>
      <sheetName val="технический-НЕ УДАЛЯТЬ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  <sheetName val="B-4"/>
      <sheetName val="1.401.2"/>
      <sheetName val="АНАЛИТ"/>
      <sheetName val="O10.2_VAT on advances"/>
      <sheetName val="O18 PIT"/>
      <sheetName val="Списки"/>
      <sheetName val="Перечень данных"/>
      <sheetName val="Q6_Interest recalc"/>
      <sheetName val="Data"/>
      <sheetName val="Face"/>
      <sheetName val="MAIN"/>
      <sheetName val="авансы выданные-1"/>
      <sheetName val="Деб-1"/>
      <sheetName val="ППД"/>
      <sheetName val="райхан"/>
      <sheetName val="тбд"/>
      <sheetName val="сетка"/>
      <sheetName val="пробег м расх"/>
      <sheetName val="пробмч по город"/>
      <sheetName val="Справочник 2601"/>
      <sheetName val="Sheet2"/>
      <sheetName val="Лист3"/>
      <sheetName val="Нефть"/>
      <sheetName val="13 NGDO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C6BE-D2B6-4D70-A065-370FB4806339}">
  <dimension ref="A1:G154"/>
  <sheetViews>
    <sheetView view="pageBreakPreview" topLeftCell="A100" zoomScale="80" zoomScaleNormal="80" zoomScaleSheetLayoutView="80" workbookViewId="0">
      <selection activeCell="C139" sqref="C139"/>
    </sheetView>
  </sheetViews>
  <sheetFormatPr defaultColWidth="9.28515625" defaultRowHeight="12.75" outlineLevelRow="2" x14ac:dyDescent="0.2"/>
  <cols>
    <col min="1" max="1" width="74.42578125" style="7" customWidth="1"/>
    <col min="2" max="2" width="9.7109375" style="6" customWidth="1"/>
    <col min="3" max="3" width="27" style="3" customWidth="1"/>
    <col min="4" max="4" width="26.85546875" style="10" customWidth="1"/>
    <col min="5" max="5" width="13.7109375" style="5" bestFit="1" customWidth="1"/>
    <col min="6" max="6" width="13" style="5" customWidth="1"/>
    <col min="7" max="7" width="9.28515625" style="6"/>
    <col min="8" max="8" width="16.28515625" style="6" bestFit="1" customWidth="1"/>
    <col min="9" max="9" width="19.7109375" style="6" customWidth="1"/>
    <col min="10" max="16384" width="9.28515625" style="6"/>
  </cols>
  <sheetData>
    <row r="1" spans="1:4" x14ac:dyDescent="0.2">
      <c r="B1" s="196"/>
      <c r="C1" s="195"/>
      <c r="D1" s="194" t="s">
        <v>358</v>
      </c>
    </row>
    <row r="2" spans="1:4" x14ac:dyDescent="0.2">
      <c r="B2" s="196"/>
      <c r="C2" s="195"/>
      <c r="D2" s="194" t="s">
        <v>357</v>
      </c>
    </row>
    <row r="3" spans="1:4" x14ac:dyDescent="0.2">
      <c r="B3" s="196"/>
      <c r="C3" s="195"/>
      <c r="D3" s="194" t="s">
        <v>356</v>
      </c>
    </row>
    <row r="4" spans="1:4" x14ac:dyDescent="0.2">
      <c r="B4" s="196"/>
      <c r="C4" s="195"/>
      <c r="D4" s="194"/>
    </row>
    <row r="5" spans="1:4" x14ac:dyDescent="0.2">
      <c r="B5" s="196"/>
      <c r="C5" s="195"/>
      <c r="D5" s="194" t="s">
        <v>355</v>
      </c>
    </row>
    <row r="6" spans="1:4" x14ac:dyDescent="0.2">
      <c r="B6" s="196"/>
      <c r="C6" s="195"/>
      <c r="D6" s="194" t="s">
        <v>354</v>
      </c>
    </row>
    <row r="7" spans="1:4" x14ac:dyDescent="0.2">
      <c r="B7" s="196"/>
      <c r="C7" s="195"/>
      <c r="D7" s="194" t="s">
        <v>353</v>
      </c>
    </row>
    <row r="8" spans="1:4" x14ac:dyDescent="0.2">
      <c r="B8" s="196"/>
      <c r="C8" s="195"/>
      <c r="D8" s="194"/>
    </row>
    <row r="9" spans="1:4" x14ac:dyDescent="0.2">
      <c r="C9" s="8"/>
      <c r="D9" s="9" t="s">
        <v>352</v>
      </c>
    </row>
    <row r="10" spans="1:4" ht="15.75" x14ac:dyDescent="0.25">
      <c r="A10" s="188" t="s">
        <v>351</v>
      </c>
      <c r="C10" s="190" t="s">
        <v>167</v>
      </c>
      <c r="D10" s="191"/>
    </row>
    <row r="11" spans="1:4" ht="51.75" customHeight="1" x14ac:dyDescent="0.25">
      <c r="A11" s="188" t="s">
        <v>350</v>
      </c>
      <c r="C11" s="7" t="s">
        <v>349</v>
      </c>
      <c r="D11" s="193"/>
    </row>
    <row r="12" spans="1:4" ht="15.75" x14ac:dyDescent="0.25">
      <c r="A12" s="188" t="s">
        <v>348</v>
      </c>
      <c r="C12" s="190" t="s">
        <v>347</v>
      </c>
      <c r="D12" s="191"/>
    </row>
    <row r="13" spans="1:4" ht="15.75" x14ac:dyDescent="0.25">
      <c r="A13" s="188" t="s">
        <v>346</v>
      </c>
      <c r="C13" s="190" t="s">
        <v>345</v>
      </c>
      <c r="D13" s="191"/>
    </row>
    <row r="14" spans="1:4" ht="15.75" x14ac:dyDescent="0.25">
      <c r="A14" s="188" t="s">
        <v>344</v>
      </c>
      <c r="C14" s="190" t="s">
        <v>343</v>
      </c>
      <c r="D14" s="191"/>
    </row>
    <row r="15" spans="1:4" ht="15.75" x14ac:dyDescent="0.25">
      <c r="A15" s="188" t="s">
        <v>342</v>
      </c>
      <c r="C15" s="192">
        <v>3893</v>
      </c>
      <c r="D15" s="191"/>
    </row>
    <row r="16" spans="1:4" ht="15.75" x14ac:dyDescent="0.25">
      <c r="A16" s="188" t="s">
        <v>341</v>
      </c>
      <c r="C16" s="190" t="s">
        <v>340</v>
      </c>
      <c r="D16" s="189"/>
    </row>
    <row r="17" spans="1:6" ht="15.75" x14ac:dyDescent="0.2">
      <c r="A17" s="188" t="s">
        <v>339</v>
      </c>
      <c r="C17" s="254" t="s">
        <v>338</v>
      </c>
      <c r="D17" s="254"/>
    </row>
    <row r="18" spans="1:6" x14ac:dyDescent="0.2">
      <c r="C18" s="30"/>
    </row>
    <row r="19" spans="1:6" x14ac:dyDescent="0.2">
      <c r="A19" s="187" t="s">
        <v>337</v>
      </c>
      <c r="B19" s="12"/>
      <c r="C19" s="12"/>
      <c r="D19" s="12"/>
    </row>
    <row r="20" spans="1:6" x14ac:dyDescent="0.2">
      <c r="A20" s="11" t="s">
        <v>336</v>
      </c>
      <c r="B20" s="156"/>
      <c r="C20" s="186" t="s">
        <v>410</v>
      </c>
      <c r="D20" s="156"/>
    </row>
    <row r="21" spans="1:6" x14ac:dyDescent="0.2">
      <c r="A21" s="13"/>
      <c r="B21" s="185"/>
      <c r="C21" s="185"/>
      <c r="D21" s="184" t="s">
        <v>335</v>
      </c>
    </row>
    <row r="22" spans="1:6" s="14" customFormat="1" ht="25.5" customHeight="1" x14ac:dyDescent="0.2">
      <c r="A22" s="255" t="s">
        <v>334</v>
      </c>
      <c r="B22" s="256" t="s">
        <v>98</v>
      </c>
      <c r="C22" s="257" t="s">
        <v>333</v>
      </c>
      <c r="D22" s="257" t="s">
        <v>332</v>
      </c>
      <c r="E22" s="183"/>
      <c r="F22" s="183"/>
    </row>
    <row r="23" spans="1:6" s="14" customFormat="1" x14ac:dyDescent="0.2">
      <c r="A23" s="255"/>
      <c r="B23" s="256"/>
      <c r="C23" s="258"/>
      <c r="D23" s="257"/>
      <c r="E23" s="183"/>
      <c r="F23" s="183"/>
    </row>
    <row r="24" spans="1:6" s="15" customFormat="1" x14ac:dyDescent="0.2">
      <c r="A24" s="182" t="s">
        <v>331</v>
      </c>
      <c r="B24" s="166"/>
      <c r="C24" s="164"/>
      <c r="D24" s="164"/>
      <c r="E24" s="158"/>
      <c r="F24" s="158"/>
    </row>
    <row r="25" spans="1:6" x14ac:dyDescent="0.2">
      <c r="A25" s="181" t="s">
        <v>330</v>
      </c>
      <c r="B25" s="20" t="s">
        <v>0</v>
      </c>
      <c r="C25" s="207">
        <v>10539817</v>
      </c>
      <c r="D25" s="207">
        <v>17752691</v>
      </c>
    </row>
    <row r="26" spans="1:6" ht="39.200000000000003" customHeight="1" x14ac:dyDescent="0.2">
      <c r="A26" s="165" t="s">
        <v>329</v>
      </c>
      <c r="B26" s="20" t="s">
        <v>1</v>
      </c>
      <c r="C26" s="208">
        <f>SUM(C27:C31)</f>
        <v>277837</v>
      </c>
      <c r="D26" s="208">
        <f>SUM(D27:D31)</f>
        <v>172166</v>
      </c>
    </row>
    <row r="27" spans="1:6" outlineLevel="1" x14ac:dyDescent="0.2">
      <c r="A27" s="165" t="s">
        <v>328</v>
      </c>
      <c r="B27" s="20"/>
      <c r="C27" s="208"/>
      <c r="D27" s="208"/>
    </row>
    <row r="28" spans="1:6" outlineLevel="1" x14ac:dyDescent="0.2">
      <c r="A28" s="165" t="s">
        <v>327</v>
      </c>
      <c r="B28" s="20"/>
      <c r="C28" s="208">
        <v>185782</v>
      </c>
      <c r="D28" s="208">
        <v>96378</v>
      </c>
    </row>
    <row r="29" spans="1:6" outlineLevel="1" x14ac:dyDescent="0.2">
      <c r="A29" s="165" t="s">
        <v>326</v>
      </c>
      <c r="B29" s="20"/>
      <c r="C29" s="208"/>
      <c r="D29" s="208">
        <v>0</v>
      </c>
    </row>
    <row r="30" spans="1:6" outlineLevel="1" x14ac:dyDescent="0.2">
      <c r="A30" s="165" t="s">
        <v>304</v>
      </c>
      <c r="B30" s="20"/>
      <c r="C30" s="208">
        <v>89618</v>
      </c>
      <c r="D30" s="208">
        <v>75065</v>
      </c>
    </row>
    <row r="31" spans="1:6" outlineLevel="1" x14ac:dyDescent="0.2">
      <c r="A31" s="165" t="s">
        <v>325</v>
      </c>
      <c r="B31" s="20"/>
      <c r="C31" s="208">
        <v>2437</v>
      </c>
      <c r="D31" s="208">
        <v>723</v>
      </c>
    </row>
    <row r="32" spans="1:6" x14ac:dyDescent="0.2">
      <c r="A32" s="165" t="s">
        <v>324</v>
      </c>
      <c r="B32" s="20" t="s">
        <v>2</v>
      </c>
      <c r="C32" s="208"/>
      <c r="D32" s="208"/>
    </row>
    <row r="33" spans="1:7" x14ac:dyDescent="0.2">
      <c r="A33" s="165" t="s">
        <v>323</v>
      </c>
      <c r="B33" s="20" t="s">
        <v>3</v>
      </c>
      <c r="C33" s="208"/>
      <c r="D33" s="208"/>
    </row>
    <row r="34" spans="1:7" x14ac:dyDescent="0.2">
      <c r="A34" s="165" t="s">
        <v>322</v>
      </c>
      <c r="B34" s="20" t="s">
        <v>4</v>
      </c>
      <c r="C34" s="208"/>
      <c r="D34" s="208"/>
    </row>
    <row r="35" spans="1:7" x14ac:dyDescent="0.2">
      <c r="A35" s="165" t="s">
        <v>321</v>
      </c>
      <c r="B35" s="20" t="s">
        <v>5</v>
      </c>
      <c r="C35" s="209"/>
      <c r="D35" s="209"/>
    </row>
    <row r="36" spans="1:7" x14ac:dyDescent="0.2">
      <c r="A36" s="165" t="s">
        <v>320</v>
      </c>
      <c r="B36" s="20" t="s">
        <v>6</v>
      </c>
      <c r="C36" s="210">
        <f>SUM(C37:C38)</f>
        <v>10767697</v>
      </c>
      <c r="D36" s="210">
        <f>SUM(D37:D38)</f>
        <v>7927037</v>
      </c>
    </row>
    <row r="37" spans="1:7" s="16" customFormat="1" outlineLevel="1" x14ac:dyDescent="0.2">
      <c r="A37" s="168" t="s">
        <v>293</v>
      </c>
      <c r="B37" s="24"/>
      <c r="C37" s="211">
        <v>10759088</v>
      </c>
      <c r="D37" s="211">
        <v>7872650</v>
      </c>
      <c r="E37" s="167"/>
      <c r="F37" s="167"/>
    </row>
    <row r="38" spans="1:7" s="16" customFormat="1" outlineLevel="1" x14ac:dyDescent="0.2">
      <c r="A38" s="168" t="s">
        <v>292</v>
      </c>
      <c r="B38" s="24"/>
      <c r="C38" s="212">
        <v>8609</v>
      </c>
      <c r="D38" s="212">
        <v>54387</v>
      </c>
      <c r="E38" s="167"/>
      <c r="F38" s="167"/>
    </row>
    <row r="39" spans="1:7" x14ac:dyDescent="0.2">
      <c r="A39" s="165" t="s">
        <v>319</v>
      </c>
      <c r="B39" s="20" t="s">
        <v>7</v>
      </c>
      <c r="C39" s="213">
        <v>49783</v>
      </c>
      <c r="D39" s="213">
        <v>44829</v>
      </c>
      <c r="E39" s="167"/>
      <c r="F39" s="167"/>
    </row>
    <row r="40" spans="1:7" x14ac:dyDescent="0.2">
      <c r="A40" s="165" t="s">
        <v>318</v>
      </c>
      <c r="B40" s="20" t="s">
        <v>8</v>
      </c>
      <c r="C40" s="213"/>
      <c r="D40" s="213"/>
      <c r="E40" s="167"/>
      <c r="F40" s="167"/>
    </row>
    <row r="41" spans="1:7" x14ac:dyDescent="0.2">
      <c r="A41" s="165" t="s">
        <v>317</v>
      </c>
      <c r="B41" s="20" t="s">
        <v>9</v>
      </c>
      <c r="C41" s="213">
        <v>2862950</v>
      </c>
      <c r="D41" s="213">
        <v>3716089</v>
      </c>
      <c r="E41" s="167"/>
      <c r="F41" s="167"/>
    </row>
    <row r="42" spans="1:7" x14ac:dyDescent="0.2">
      <c r="A42" s="165" t="s">
        <v>316</v>
      </c>
      <c r="B42" s="19" t="s">
        <v>10</v>
      </c>
      <c r="C42" s="213">
        <v>39696455</v>
      </c>
      <c r="D42" s="213">
        <v>35532073</v>
      </c>
    </row>
    <row r="43" spans="1:7" x14ac:dyDescent="0.2">
      <c r="A43" s="165" t="s">
        <v>315</v>
      </c>
      <c r="B43" s="19" t="s">
        <v>11</v>
      </c>
      <c r="C43" s="213"/>
      <c r="D43" s="213"/>
    </row>
    <row r="44" spans="1:7" x14ac:dyDescent="0.2">
      <c r="A44" s="165" t="s">
        <v>314</v>
      </c>
      <c r="B44" s="19" t="s">
        <v>12</v>
      </c>
      <c r="C44" s="213">
        <f>SUM(C45:C46)</f>
        <v>8932891</v>
      </c>
      <c r="D44" s="213">
        <f>SUM(D45:D46)</f>
        <v>6344141</v>
      </c>
      <c r="G44" s="16"/>
    </row>
    <row r="45" spans="1:7" x14ac:dyDescent="0.2">
      <c r="A45" s="18" t="s">
        <v>313</v>
      </c>
      <c r="B45" s="19"/>
      <c r="C45" s="214">
        <v>2892958</v>
      </c>
      <c r="D45" s="214">
        <v>1295528</v>
      </c>
      <c r="G45" s="16"/>
    </row>
    <row r="46" spans="1:7" x14ac:dyDescent="0.2">
      <c r="A46" s="18" t="s">
        <v>235</v>
      </c>
      <c r="B46" s="19"/>
      <c r="C46" s="214">
        <v>6039933</v>
      </c>
      <c r="D46" s="214">
        <v>5048613</v>
      </c>
      <c r="E46" s="167"/>
      <c r="F46" s="167"/>
      <c r="G46" s="16"/>
    </row>
    <row r="47" spans="1:7" s="15" customFormat="1" x14ac:dyDescent="0.2">
      <c r="A47" s="163" t="s">
        <v>312</v>
      </c>
      <c r="B47" s="162">
        <v>100</v>
      </c>
      <c r="C47" s="215">
        <f>C25+C26+C32+C33+C34+C35+C36+C39+C40+C41+C42+C43+C44</f>
        <v>73127430</v>
      </c>
      <c r="D47" s="215">
        <f>D25+D26+D32+D33+D34+D35+D36+D39+D40+D41+D42+D43+D44</f>
        <v>71489026</v>
      </c>
      <c r="E47" s="158"/>
      <c r="F47" s="158"/>
    </row>
    <row r="48" spans="1:7" s="15" customFormat="1" x14ac:dyDescent="0.2">
      <c r="A48" s="180" t="s">
        <v>311</v>
      </c>
      <c r="B48" s="162">
        <v>101</v>
      </c>
      <c r="C48" s="216"/>
      <c r="D48" s="216"/>
      <c r="E48" s="158"/>
      <c r="F48" s="158"/>
    </row>
    <row r="49" spans="1:6" s="15" customFormat="1" x14ac:dyDescent="0.2">
      <c r="A49" s="163" t="s">
        <v>310</v>
      </c>
      <c r="B49" s="162"/>
      <c r="C49" s="217"/>
      <c r="D49" s="217"/>
      <c r="E49" s="158"/>
      <c r="F49" s="158"/>
    </row>
    <row r="50" spans="1:6" x14ac:dyDescent="0.2">
      <c r="A50" s="165" t="s">
        <v>309</v>
      </c>
      <c r="B50" s="20">
        <v>110</v>
      </c>
      <c r="C50" s="208">
        <f>SUM(C51:C56)</f>
        <v>330136</v>
      </c>
      <c r="D50" s="208">
        <f>SUM(D51:D56)</f>
        <v>310752</v>
      </c>
    </row>
    <row r="51" spans="1:6" outlineLevel="1" x14ac:dyDescent="0.2">
      <c r="A51" s="165" t="s">
        <v>308</v>
      </c>
      <c r="B51" s="20"/>
      <c r="C51" s="208">
        <v>19877</v>
      </c>
      <c r="D51" s="208"/>
    </row>
    <row r="52" spans="1:6" outlineLevel="1" x14ac:dyDescent="0.2">
      <c r="A52" s="165" t="s">
        <v>307</v>
      </c>
      <c r="B52" s="20"/>
      <c r="C52" s="208">
        <v>277898</v>
      </c>
      <c r="D52" s="218">
        <v>264125</v>
      </c>
    </row>
    <row r="53" spans="1:6" outlineLevel="1" x14ac:dyDescent="0.2">
      <c r="A53" s="165" t="s">
        <v>306</v>
      </c>
      <c r="B53" s="20"/>
      <c r="C53" s="208"/>
      <c r="D53" s="218"/>
    </row>
    <row r="54" spans="1:6" outlineLevel="1" x14ac:dyDescent="0.2">
      <c r="A54" s="165" t="s">
        <v>305</v>
      </c>
      <c r="B54" s="20"/>
      <c r="C54" s="208"/>
      <c r="D54" s="218"/>
    </row>
    <row r="55" spans="1:6" outlineLevel="1" x14ac:dyDescent="0.2">
      <c r="A55" s="165" t="s">
        <v>304</v>
      </c>
      <c r="B55" s="20"/>
      <c r="C55" s="208">
        <v>32361</v>
      </c>
      <c r="D55" s="218">
        <v>46627</v>
      </c>
    </row>
    <row r="56" spans="1:6" outlineLevel="1" x14ac:dyDescent="0.2">
      <c r="A56" s="165" t="s">
        <v>303</v>
      </c>
      <c r="B56" s="20"/>
      <c r="C56" s="208"/>
      <c r="D56" s="208"/>
    </row>
    <row r="57" spans="1:6" x14ac:dyDescent="0.2">
      <c r="A57" s="165" t="s">
        <v>302</v>
      </c>
      <c r="B57" s="20">
        <v>111</v>
      </c>
      <c r="C57" s="208">
        <v>103770</v>
      </c>
      <c r="D57" s="208">
        <v>103770</v>
      </c>
    </row>
    <row r="58" spans="1:6" x14ac:dyDescent="0.2">
      <c r="A58" s="165" t="s">
        <v>301</v>
      </c>
      <c r="B58" s="20">
        <v>112</v>
      </c>
      <c r="C58" s="208"/>
      <c r="D58" s="208"/>
    </row>
    <row r="59" spans="1:6" x14ac:dyDescent="0.2">
      <c r="A59" s="165" t="s">
        <v>300</v>
      </c>
      <c r="B59" s="20">
        <v>113</v>
      </c>
      <c r="C59" s="208"/>
      <c r="D59" s="208"/>
    </row>
    <row r="60" spans="1:6" x14ac:dyDescent="0.2">
      <c r="A60" s="179" t="s">
        <v>299</v>
      </c>
      <c r="B60" s="20">
        <v>114</v>
      </c>
      <c r="C60" s="21">
        <v>0</v>
      </c>
      <c r="D60" s="21">
        <v>0</v>
      </c>
    </row>
    <row r="61" spans="1:6" s="16" customFormat="1" x14ac:dyDescent="0.2">
      <c r="A61" s="165" t="s">
        <v>298</v>
      </c>
      <c r="B61" s="20">
        <v>115</v>
      </c>
      <c r="C61" s="22">
        <f>SUM(C62:C63)</f>
        <v>9559538</v>
      </c>
      <c r="D61" s="22">
        <f>SUM(D62:D63)</f>
        <v>6633845</v>
      </c>
      <c r="E61" s="167"/>
      <c r="F61" s="167"/>
    </row>
    <row r="62" spans="1:6" s="16" customFormat="1" outlineLevel="1" x14ac:dyDescent="0.2">
      <c r="A62" s="169" t="s">
        <v>297</v>
      </c>
      <c r="B62" s="20"/>
      <c r="C62" s="22"/>
      <c r="D62" s="22"/>
      <c r="E62" s="167"/>
      <c r="F62" s="167"/>
    </row>
    <row r="63" spans="1:6" s="16" customFormat="1" outlineLevel="1" x14ac:dyDescent="0.2">
      <c r="A63" s="169" t="s">
        <v>296</v>
      </c>
      <c r="B63" s="20"/>
      <c r="C63" s="22">
        <v>9559538</v>
      </c>
      <c r="D63" s="22">
        <v>6633845</v>
      </c>
      <c r="E63" s="167"/>
      <c r="F63" s="167"/>
    </row>
    <row r="64" spans="1:6" s="16" customFormat="1" x14ac:dyDescent="0.2">
      <c r="A64" s="178" t="s">
        <v>295</v>
      </c>
      <c r="B64" s="20">
        <v>116</v>
      </c>
      <c r="C64" s="22"/>
      <c r="D64" s="22"/>
      <c r="E64" s="167"/>
      <c r="F64" s="167"/>
    </row>
    <row r="65" spans="1:7" x14ac:dyDescent="0.2">
      <c r="A65" s="165" t="s">
        <v>294</v>
      </c>
      <c r="B65" s="20">
        <v>117</v>
      </c>
      <c r="C65" s="209">
        <f>SUM(C66:C67)</f>
        <v>0</v>
      </c>
      <c r="D65" s="209">
        <f>SUM(D66:D67)</f>
        <v>0</v>
      </c>
    </row>
    <row r="66" spans="1:7" s="16" customFormat="1" outlineLevel="1" x14ac:dyDescent="0.2">
      <c r="A66" s="168" t="s">
        <v>293</v>
      </c>
      <c r="B66" s="24"/>
      <c r="C66" s="211"/>
      <c r="D66" s="211"/>
      <c r="E66" s="167"/>
      <c r="F66" s="167"/>
    </row>
    <row r="67" spans="1:7" s="16" customFormat="1" outlineLevel="1" x14ac:dyDescent="0.2">
      <c r="A67" s="168" t="s">
        <v>292</v>
      </c>
      <c r="B67" s="24"/>
      <c r="C67" s="211"/>
      <c r="D67" s="211"/>
      <c r="E67" s="167"/>
      <c r="F67" s="167"/>
    </row>
    <row r="68" spans="1:7" s="16" customFormat="1" x14ac:dyDescent="0.2">
      <c r="A68" s="178" t="s">
        <v>291</v>
      </c>
      <c r="B68" s="20">
        <v>118</v>
      </c>
      <c r="C68" s="211"/>
      <c r="D68" s="211"/>
      <c r="E68" s="167"/>
      <c r="F68" s="167"/>
    </row>
    <row r="69" spans="1:7" s="16" customFormat="1" x14ac:dyDescent="0.2">
      <c r="A69" s="178" t="s">
        <v>290</v>
      </c>
      <c r="B69" s="20">
        <v>119</v>
      </c>
      <c r="C69" s="211"/>
      <c r="D69" s="211"/>
      <c r="E69" s="167"/>
      <c r="F69" s="167"/>
    </row>
    <row r="70" spans="1:7" x14ac:dyDescent="0.2">
      <c r="A70" s="177" t="s">
        <v>289</v>
      </c>
      <c r="B70" s="20">
        <v>120</v>
      </c>
      <c r="C70" s="208"/>
      <c r="D70" s="208"/>
    </row>
    <row r="71" spans="1:7" x14ac:dyDescent="0.2">
      <c r="A71" s="177" t="s">
        <v>288</v>
      </c>
      <c r="B71" s="20">
        <v>121</v>
      </c>
      <c r="C71" s="208">
        <v>32929640</v>
      </c>
      <c r="D71" s="208">
        <v>32922896</v>
      </c>
    </row>
    <row r="72" spans="1:7" x14ac:dyDescent="0.2">
      <c r="A72" s="165" t="s">
        <v>287</v>
      </c>
      <c r="B72" s="20">
        <v>122</v>
      </c>
      <c r="C72" s="208">
        <v>95609</v>
      </c>
      <c r="D72" s="208">
        <v>102470</v>
      </c>
    </row>
    <row r="73" spans="1:7" x14ac:dyDescent="0.2">
      <c r="A73" s="177" t="s">
        <v>286</v>
      </c>
      <c r="B73" s="20">
        <v>123</v>
      </c>
      <c r="C73" s="208"/>
      <c r="D73" s="208">
        <v>0</v>
      </c>
    </row>
    <row r="74" spans="1:7" x14ac:dyDescent="0.2">
      <c r="A74" s="177" t="s">
        <v>285</v>
      </c>
      <c r="B74" s="20">
        <v>124</v>
      </c>
      <c r="C74" s="208">
        <v>334513</v>
      </c>
      <c r="D74" s="208">
        <v>318712</v>
      </c>
    </row>
    <row r="75" spans="1:7" x14ac:dyDescent="0.2">
      <c r="A75" s="177" t="s">
        <v>284</v>
      </c>
      <c r="B75" s="20">
        <v>125</v>
      </c>
      <c r="C75" s="208">
        <v>395726</v>
      </c>
      <c r="D75" s="208">
        <v>440371</v>
      </c>
    </row>
    <row r="76" spans="1:7" x14ac:dyDescent="0.2">
      <c r="A76" s="177" t="s">
        <v>283</v>
      </c>
      <c r="B76" s="20">
        <v>126</v>
      </c>
      <c r="C76" s="208">
        <v>94823</v>
      </c>
      <c r="D76" s="208">
        <v>91253</v>
      </c>
    </row>
    <row r="77" spans="1:7" x14ac:dyDescent="0.2">
      <c r="A77" s="177" t="s">
        <v>281</v>
      </c>
      <c r="B77" s="20">
        <v>127</v>
      </c>
      <c r="C77" s="23">
        <f>SUM(C78:C80)</f>
        <v>6630388</v>
      </c>
      <c r="D77" s="23">
        <f>SUM(D78:D80)</f>
        <v>7005295</v>
      </c>
      <c r="G77" s="16"/>
    </row>
    <row r="78" spans="1:7" outlineLevel="1" x14ac:dyDescent="0.2">
      <c r="A78" s="169" t="s">
        <v>282</v>
      </c>
      <c r="B78" s="24"/>
      <c r="C78" s="22">
        <v>4773258</v>
      </c>
      <c r="D78" s="22">
        <v>5157331</v>
      </c>
    </row>
    <row r="79" spans="1:7" outlineLevel="1" x14ac:dyDescent="0.2">
      <c r="A79" s="169" t="s">
        <v>281</v>
      </c>
      <c r="B79" s="24"/>
      <c r="C79" s="22">
        <v>1857130</v>
      </c>
      <c r="D79" s="22">
        <v>1847964</v>
      </c>
    </row>
    <row r="80" spans="1:7" outlineLevel="1" x14ac:dyDescent="0.2">
      <c r="A80" s="25" t="s">
        <v>280</v>
      </c>
      <c r="B80" s="24"/>
      <c r="C80" s="219"/>
      <c r="D80" s="219"/>
      <c r="E80" s="167"/>
    </row>
    <row r="81" spans="1:6" s="15" customFormat="1" x14ac:dyDescent="0.2">
      <c r="A81" s="176" t="s">
        <v>279</v>
      </c>
      <c r="B81" s="162">
        <v>200</v>
      </c>
      <c r="C81" s="220">
        <f>C50+C57+C58+C59+C60+C61+C64+C65+C68+C657+C70+C71+C72+C73+C74+C75+C76+C77+C69</f>
        <v>50474143</v>
      </c>
      <c r="D81" s="220">
        <f>D50+D57+D58+D59+D60+D61+D64+D65+D68+D657+D70+D71+D72+D73+D74+D75+D76+D77+D69</f>
        <v>47929364</v>
      </c>
      <c r="E81" s="158"/>
      <c r="F81" s="158"/>
    </row>
    <row r="82" spans="1:6" s="15" customFormat="1" x14ac:dyDescent="0.2">
      <c r="A82" s="176" t="s">
        <v>278</v>
      </c>
      <c r="B82" s="166"/>
      <c r="C82" s="220">
        <f>C81+C48+C47</f>
        <v>123601573</v>
      </c>
      <c r="D82" s="220">
        <f>D81+D48+D47</f>
        <v>119418390</v>
      </c>
      <c r="E82" s="158"/>
      <c r="F82" s="158"/>
    </row>
    <row r="83" spans="1:6" s="26" customFormat="1" x14ac:dyDescent="0.2">
      <c r="A83" s="175" t="s">
        <v>277</v>
      </c>
      <c r="B83" s="174" t="s">
        <v>98</v>
      </c>
      <c r="C83" s="221"/>
      <c r="D83" s="221"/>
      <c r="E83" s="173"/>
      <c r="F83" s="173"/>
    </row>
    <row r="84" spans="1:6" s="15" customFormat="1" x14ac:dyDescent="0.2">
      <c r="A84" s="163" t="s">
        <v>276</v>
      </c>
      <c r="B84" s="166"/>
      <c r="C84" s="217"/>
      <c r="D84" s="217"/>
      <c r="E84" s="158"/>
      <c r="F84" s="158"/>
    </row>
    <row r="85" spans="1:6" x14ac:dyDescent="0.2">
      <c r="A85" s="165" t="s">
        <v>275</v>
      </c>
      <c r="B85" s="20">
        <v>210</v>
      </c>
      <c r="C85" s="209">
        <f>SUM(C86:C89)</f>
        <v>12710</v>
      </c>
      <c r="D85" s="209">
        <f>SUM(D86:D89)</f>
        <v>12829</v>
      </c>
    </row>
    <row r="86" spans="1:6" s="16" customFormat="1" outlineLevel="2" x14ac:dyDescent="0.2">
      <c r="A86" s="168" t="s">
        <v>274</v>
      </c>
      <c r="B86" s="24"/>
      <c r="C86" s="22"/>
      <c r="D86" s="22"/>
      <c r="E86" s="5"/>
      <c r="F86" s="5"/>
    </row>
    <row r="87" spans="1:6" s="16" customFormat="1" outlineLevel="2" x14ac:dyDescent="0.2">
      <c r="A87" s="172" t="s">
        <v>273</v>
      </c>
      <c r="B87" s="24"/>
      <c r="C87" s="22">
        <v>12710</v>
      </c>
      <c r="D87" s="22">
        <v>12829</v>
      </c>
      <c r="E87" s="167"/>
      <c r="F87" s="167"/>
    </row>
    <row r="88" spans="1:6" s="16" customFormat="1" outlineLevel="2" x14ac:dyDescent="0.2">
      <c r="A88" s="168" t="s">
        <v>272</v>
      </c>
      <c r="B88" s="24"/>
      <c r="C88" s="22"/>
      <c r="D88" s="22"/>
      <c r="E88" s="167"/>
      <c r="F88" s="167"/>
    </row>
    <row r="89" spans="1:6" s="16" customFormat="1" outlineLevel="2" x14ac:dyDescent="0.2">
      <c r="A89" s="168" t="s">
        <v>271</v>
      </c>
      <c r="B89" s="24"/>
      <c r="C89" s="22"/>
      <c r="D89" s="22"/>
      <c r="E89" s="167"/>
      <c r="F89" s="167"/>
    </row>
    <row r="90" spans="1:6" s="16" customFormat="1" outlineLevel="2" x14ac:dyDescent="0.2">
      <c r="A90" s="165" t="s">
        <v>270</v>
      </c>
      <c r="B90" s="20">
        <v>211</v>
      </c>
      <c r="C90" s="22"/>
      <c r="D90" s="22"/>
      <c r="E90" s="167"/>
      <c r="F90" s="167"/>
    </row>
    <row r="91" spans="1:6" x14ac:dyDescent="0.2">
      <c r="A91" s="165" t="s">
        <v>269</v>
      </c>
      <c r="B91" s="20">
        <v>212</v>
      </c>
      <c r="C91" s="208"/>
      <c r="D91" s="208"/>
    </row>
    <row r="92" spans="1:6" x14ac:dyDescent="0.2">
      <c r="A92" s="165" t="s">
        <v>268</v>
      </c>
      <c r="B92" s="20">
        <v>213</v>
      </c>
      <c r="C92" s="209">
        <f>SUM(C93:C94)</f>
        <v>716326</v>
      </c>
      <c r="D92" s="209">
        <f>SUM(D93:D94)</f>
        <v>862882</v>
      </c>
    </row>
    <row r="93" spans="1:6" s="16" customFormat="1" outlineLevel="1" x14ac:dyDescent="0.2">
      <c r="A93" s="169" t="s">
        <v>248</v>
      </c>
      <c r="B93" s="24"/>
      <c r="C93" s="211"/>
      <c r="D93" s="211"/>
      <c r="E93" s="5"/>
      <c r="F93" s="5"/>
    </row>
    <row r="94" spans="1:6" s="16" customFormat="1" outlineLevel="1" x14ac:dyDescent="0.2">
      <c r="A94" s="168" t="s">
        <v>247</v>
      </c>
      <c r="B94" s="24"/>
      <c r="C94" s="211">
        <v>716326</v>
      </c>
      <c r="D94" s="211">
        <v>862882</v>
      </c>
      <c r="E94" s="5"/>
      <c r="F94" s="167"/>
    </row>
    <row r="95" spans="1:6" x14ac:dyDescent="0.2">
      <c r="A95" s="165" t="s">
        <v>267</v>
      </c>
      <c r="B95" s="20">
        <v>214</v>
      </c>
      <c r="C95" s="209">
        <f>C96+C97</f>
        <v>2615571</v>
      </c>
      <c r="D95" s="209">
        <f>D96+D97</f>
        <v>3858729</v>
      </c>
    </row>
    <row r="96" spans="1:6" s="16" customFormat="1" outlineLevel="1" x14ac:dyDescent="0.2">
      <c r="A96" s="168" t="s">
        <v>245</v>
      </c>
      <c r="B96" s="24"/>
      <c r="C96" s="211">
        <v>2233461</v>
      </c>
      <c r="D96" s="211">
        <v>3758034</v>
      </c>
      <c r="E96" s="167"/>
      <c r="F96" s="167"/>
    </row>
    <row r="97" spans="1:7" s="16" customFormat="1" outlineLevel="1" x14ac:dyDescent="0.2">
      <c r="A97" s="168" t="s">
        <v>244</v>
      </c>
      <c r="B97" s="24"/>
      <c r="C97" s="211">
        <v>382110</v>
      </c>
      <c r="D97" s="211">
        <v>100695</v>
      </c>
      <c r="E97" s="167"/>
      <c r="F97" s="167"/>
    </row>
    <row r="98" spans="1:7" x14ac:dyDescent="0.2">
      <c r="A98" s="165" t="s">
        <v>266</v>
      </c>
      <c r="B98" s="20">
        <v>215</v>
      </c>
      <c r="C98" s="208">
        <v>1760721</v>
      </c>
      <c r="D98" s="208">
        <v>1768141</v>
      </c>
    </row>
    <row r="99" spans="1:7" x14ac:dyDescent="0.2">
      <c r="A99" s="165" t="s">
        <v>265</v>
      </c>
      <c r="B99" s="20">
        <v>216</v>
      </c>
      <c r="C99" s="208">
        <v>861263</v>
      </c>
      <c r="D99" s="208">
        <v>768879</v>
      </c>
    </row>
    <row r="100" spans="1:7" x14ac:dyDescent="0.2">
      <c r="A100" s="165" t="s">
        <v>241</v>
      </c>
      <c r="B100" s="20">
        <v>217</v>
      </c>
      <c r="C100" s="208">
        <v>885344</v>
      </c>
      <c r="D100" s="208">
        <v>831855</v>
      </c>
    </row>
    <row r="101" spans="1:7" x14ac:dyDescent="0.2">
      <c r="A101" s="165" t="s">
        <v>264</v>
      </c>
      <c r="B101" s="20">
        <v>218</v>
      </c>
      <c r="C101" s="208">
        <v>189</v>
      </c>
      <c r="D101" s="208">
        <v>2650</v>
      </c>
    </row>
    <row r="102" spans="1:7" x14ac:dyDescent="0.2">
      <c r="A102" s="165" t="s">
        <v>263</v>
      </c>
      <c r="B102" s="20">
        <v>219</v>
      </c>
      <c r="C102" s="208">
        <v>1202008</v>
      </c>
      <c r="D102" s="208">
        <v>2614562</v>
      </c>
    </row>
    <row r="103" spans="1:7" x14ac:dyDescent="0.2">
      <c r="A103" s="165" t="s">
        <v>238</v>
      </c>
      <c r="B103" s="20">
        <v>220</v>
      </c>
      <c r="C103" s="208"/>
      <c r="D103" s="208">
        <v>0</v>
      </c>
    </row>
    <row r="104" spans="1:7" x14ac:dyDescent="0.2">
      <c r="A104" s="165" t="s">
        <v>262</v>
      </c>
      <c r="B104" s="20">
        <v>221</v>
      </c>
      <c r="C104" s="208">
        <v>9983023</v>
      </c>
      <c r="D104" s="208">
        <v>52528</v>
      </c>
    </row>
    <row r="105" spans="1:7" x14ac:dyDescent="0.2">
      <c r="A105" s="165" t="s">
        <v>261</v>
      </c>
      <c r="B105" s="20">
        <v>222</v>
      </c>
      <c r="C105" s="208">
        <f>SUM(C106:C107)</f>
        <v>1723721</v>
      </c>
      <c r="D105" s="208">
        <f>SUM(D106:D107)</f>
        <v>1541728</v>
      </c>
      <c r="G105" s="16"/>
    </row>
    <row r="106" spans="1:7" x14ac:dyDescent="0.2">
      <c r="A106" s="18" t="s">
        <v>260</v>
      </c>
      <c r="B106" s="20"/>
      <c r="C106" s="208">
        <v>772053</v>
      </c>
      <c r="D106" s="208">
        <v>880633</v>
      </c>
      <c r="G106" s="16"/>
    </row>
    <row r="107" spans="1:7" x14ac:dyDescent="0.2">
      <c r="A107" s="18" t="s">
        <v>235</v>
      </c>
      <c r="B107" s="20"/>
      <c r="C107" s="214">
        <v>951668</v>
      </c>
      <c r="D107" s="214">
        <v>661095</v>
      </c>
      <c r="E107" s="167"/>
      <c r="G107" s="16"/>
    </row>
    <row r="108" spans="1:7" s="15" customFormat="1" x14ac:dyDescent="0.2">
      <c r="A108" s="163" t="s">
        <v>259</v>
      </c>
      <c r="B108" s="162">
        <v>300</v>
      </c>
      <c r="C108" s="220">
        <f>C85+SUM(C90:C92)+C95+SUM(C98:C105)</f>
        <v>19760876</v>
      </c>
      <c r="D108" s="220">
        <f>D85+SUM(D90:D92)+D95+SUM(D98:D105)</f>
        <v>12314783</v>
      </c>
      <c r="E108" s="158"/>
      <c r="F108" s="158"/>
    </row>
    <row r="109" spans="1:7" s="15" customFormat="1" x14ac:dyDescent="0.2">
      <c r="A109" s="163" t="s">
        <v>258</v>
      </c>
      <c r="B109" s="162">
        <v>301</v>
      </c>
      <c r="C109" s="217"/>
      <c r="D109" s="217"/>
      <c r="E109" s="158"/>
      <c r="F109" s="158"/>
    </row>
    <row r="110" spans="1:7" s="15" customFormat="1" x14ac:dyDescent="0.2">
      <c r="A110" s="163" t="s">
        <v>257</v>
      </c>
      <c r="B110" s="166"/>
      <c r="C110" s="217"/>
      <c r="D110" s="217"/>
      <c r="E110" s="158"/>
      <c r="F110" s="158"/>
    </row>
    <row r="111" spans="1:7" x14ac:dyDescent="0.2">
      <c r="A111" s="165" t="s">
        <v>256</v>
      </c>
      <c r="B111" s="20">
        <v>310</v>
      </c>
      <c r="C111" s="222">
        <f>SUM(C112:C115)</f>
        <v>359204</v>
      </c>
      <c r="D111" s="222">
        <f>SUM(D112:D115)</f>
        <v>364740</v>
      </c>
    </row>
    <row r="112" spans="1:7" s="16" customFormat="1" outlineLevel="2" x14ac:dyDescent="0.2">
      <c r="A112" s="170" t="s">
        <v>255</v>
      </c>
      <c r="B112" s="24"/>
      <c r="C112" s="22"/>
      <c r="D112" s="22"/>
      <c r="E112" s="5"/>
      <c r="F112" s="5"/>
    </row>
    <row r="113" spans="1:6" s="16" customFormat="1" outlineLevel="2" x14ac:dyDescent="0.2">
      <c r="A113" s="171" t="s">
        <v>254</v>
      </c>
      <c r="B113" s="24"/>
      <c r="C113" s="22">
        <v>94377</v>
      </c>
      <c r="D113" s="22">
        <v>99913</v>
      </c>
      <c r="E113" s="167"/>
      <c r="F113" s="167"/>
    </row>
    <row r="114" spans="1:6" s="16" customFormat="1" outlineLevel="2" x14ac:dyDescent="0.2">
      <c r="A114" s="170" t="s">
        <v>253</v>
      </c>
      <c r="B114" s="24"/>
      <c r="C114" s="22"/>
      <c r="D114" s="22"/>
      <c r="E114" s="167"/>
      <c r="F114" s="167"/>
    </row>
    <row r="115" spans="1:6" s="16" customFormat="1" outlineLevel="2" x14ac:dyDescent="0.2">
      <c r="A115" s="168" t="s">
        <v>252</v>
      </c>
      <c r="B115" s="24"/>
      <c r="C115" s="22">
        <v>264827</v>
      </c>
      <c r="D115" s="22">
        <v>264827</v>
      </c>
      <c r="E115" s="167"/>
      <c r="F115" s="167"/>
    </row>
    <row r="116" spans="1:6" s="16" customFormat="1" outlineLevel="2" x14ac:dyDescent="0.2">
      <c r="A116" s="165" t="s">
        <v>251</v>
      </c>
      <c r="B116" s="20">
        <v>311</v>
      </c>
      <c r="C116" s="22"/>
      <c r="D116" s="22"/>
      <c r="E116" s="167"/>
      <c r="F116" s="167"/>
    </row>
    <row r="117" spans="1:6" x14ac:dyDescent="0.2">
      <c r="A117" s="165" t="s">
        <v>250</v>
      </c>
      <c r="B117" s="20">
        <v>312</v>
      </c>
      <c r="C117" s="208"/>
      <c r="D117" s="208"/>
    </row>
    <row r="118" spans="1:6" x14ac:dyDescent="0.2">
      <c r="A118" s="165" t="s">
        <v>249</v>
      </c>
      <c r="B118" s="20">
        <v>313</v>
      </c>
      <c r="C118" s="222">
        <f>SUM(C119:C120)</f>
        <v>405479</v>
      </c>
      <c r="D118" s="222">
        <f>SUM(D119:D120)</f>
        <v>484437</v>
      </c>
    </row>
    <row r="119" spans="1:6" s="16" customFormat="1" outlineLevel="1" x14ac:dyDescent="0.2">
      <c r="A119" s="169" t="s">
        <v>248</v>
      </c>
      <c r="B119" s="24"/>
      <c r="C119" s="211"/>
      <c r="D119" s="211"/>
      <c r="E119" s="167"/>
      <c r="F119" s="167"/>
    </row>
    <row r="120" spans="1:6" s="16" customFormat="1" outlineLevel="1" x14ac:dyDescent="0.2">
      <c r="A120" s="168" t="s">
        <v>247</v>
      </c>
      <c r="B120" s="24"/>
      <c r="C120" s="211">
        <v>405479</v>
      </c>
      <c r="D120" s="211">
        <v>484437</v>
      </c>
      <c r="E120" s="167"/>
      <c r="F120" s="167"/>
    </row>
    <row r="121" spans="1:6" x14ac:dyDescent="0.2">
      <c r="A121" s="165" t="s">
        <v>246</v>
      </c>
      <c r="B121" s="20">
        <v>314</v>
      </c>
      <c r="C121" s="222">
        <f>SUM(C122:C123)</f>
        <v>51388</v>
      </c>
      <c r="D121" s="222">
        <f>SUM(D122:D123)</f>
        <v>54243</v>
      </c>
    </row>
    <row r="122" spans="1:6" s="16" customFormat="1" outlineLevel="1" x14ac:dyDescent="0.2">
      <c r="A122" s="169" t="s">
        <v>245</v>
      </c>
      <c r="B122" s="24"/>
      <c r="C122" s="211"/>
      <c r="D122" s="211"/>
      <c r="E122" s="167"/>
      <c r="F122" s="167"/>
    </row>
    <row r="123" spans="1:6" s="16" customFormat="1" outlineLevel="1" x14ac:dyDescent="0.2">
      <c r="A123" s="168" t="s">
        <v>244</v>
      </c>
      <c r="B123" s="24"/>
      <c r="C123" s="211">
        <v>51388</v>
      </c>
      <c r="D123" s="211">
        <v>54243</v>
      </c>
      <c r="E123" s="167"/>
      <c r="F123" s="167"/>
    </row>
    <row r="124" spans="1:6" x14ac:dyDescent="0.2">
      <c r="A124" s="165" t="s">
        <v>243</v>
      </c>
      <c r="B124" s="20">
        <v>315</v>
      </c>
      <c r="C124" s="208">
        <v>8948197</v>
      </c>
      <c r="D124" s="208">
        <v>8492020</v>
      </c>
    </row>
    <row r="125" spans="1:6" x14ac:dyDescent="0.2">
      <c r="A125" s="165" t="s">
        <v>242</v>
      </c>
      <c r="B125" s="20">
        <v>316</v>
      </c>
      <c r="C125" s="208">
        <v>1961113</v>
      </c>
      <c r="D125" s="208">
        <v>2026511</v>
      </c>
    </row>
    <row r="126" spans="1:6" x14ac:dyDescent="0.2">
      <c r="A126" s="165" t="s">
        <v>241</v>
      </c>
      <c r="B126" s="20">
        <v>317</v>
      </c>
      <c r="C126" s="208">
        <v>173693</v>
      </c>
      <c r="D126" s="208">
        <v>178693</v>
      </c>
    </row>
    <row r="127" spans="1:6" ht="15" customHeight="1" x14ac:dyDescent="0.2">
      <c r="A127" s="165" t="s">
        <v>240</v>
      </c>
      <c r="B127" s="20">
        <v>318</v>
      </c>
      <c r="C127" s="208"/>
      <c r="D127" s="208"/>
    </row>
    <row r="128" spans="1:6" x14ac:dyDescent="0.2">
      <c r="A128" s="165" t="s">
        <v>239</v>
      </c>
      <c r="B128" s="20">
        <v>319</v>
      </c>
      <c r="C128" s="208"/>
      <c r="D128" s="208"/>
    </row>
    <row r="129" spans="1:7" x14ac:dyDescent="0.2">
      <c r="A129" s="165" t="s">
        <v>238</v>
      </c>
      <c r="B129" s="20">
        <v>320</v>
      </c>
      <c r="C129" s="208"/>
      <c r="D129" s="208"/>
    </row>
    <row r="130" spans="1:7" x14ac:dyDescent="0.2">
      <c r="A130" s="165" t="s">
        <v>237</v>
      </c>
      <c r="B130" s="20">
        <v>321</v>
      </c>
      <c r="C130" s="208">
        <f>SUM(C131:C132)</f>
        <v>1654787</v>
      </c>
      <c r="D130" s="208">
        <f>SUM(D131:D132)</f>
        <v>1725214</v>
      </c>
      <c r="G130" s="16"/>
    </row>
    <row r="131" spans="1:7" x14ac:dyDescent="0.2">
      <c r="A131" s="18" t="s">
        <v>236</v>
      </c>
      <c r="B131" s="20"/>
      <c r="C131" s="208">
        <v>1654787</v>
      </c>
      <c r="D131" s="208">
        <v>1725214</v>
      </c>
      <c r="G131" s="16"/>
    </row>
    <row r="132" spans="1:7" x14ac:dyDescent="0.2">
      <c r="A132" s="18" t="s">
        <v>235</v>
      </c>
      <c r="B132" s="20"/>
      <c r="C132" s="214"/>
      <c r="D132" s="214"/>
      <c r="G132" s="16"/>
    </row>
    <row r="133" spans="1:7" s="15" customFormat="1" x14ac:dyDescent="0.2">
      <c r="A133" s="163" t="s">
        <v>234</v>
      </c>
      <c r="B133" s="162">
        <v>400</v>
      </c>
      <c r="C133" s="220">
        <f>C111+C117+C118+C121+C124+C125+C130+C126+C127+C128+C129</f>
        <v>13553861</v>
      </c>
      <c r="D133" s="220">
        <f>D111+D117+D118+D121+D124+D125+D130+D126+D127+D128+D129</f>
        <v>13325858</v>
      </c>
      <c r="E133" s="158"/>
      <c r="F133" s="158"/>
    </row>
    <row r="134" spans="1:7" s="15" customFormat="1" x14ac:dyDescent="0.2">
      <c r="A134" s="163" t="s">
        <v>233</v>
      </c>
      <c r="B134" s="166"/>
      <c r="C134" s="217"/>
      <c r="D134" s="217"/>
      <c r="E134" s="158"/>
      <c r="F134" s="158"/>
    </row>
    <row r="135" spans="1:7" x14ac:dyDescent="0.2">
      <c r="A135" s="165" t="s">
        <v>232</v>
      </c>
      <c r="B135" s="20">
        <v>410</v>
      </c>
      <c r="C135" s="208">
        <v>4405169</v>
      </c>
      <c r="D135" s="208">
        <v>4405169</v>
      </c>
    </row>
    <row r="136" spans="1:7" x14ac:dyDescent="0.2">
      <c r="A136" s="165" t="s">
        <v>178</v>
      </c>
      <c r="B136" s="20">
        <v>411</v>
      </c>
      <c r="C136" s="208"/>
      <c r="D136" s="208"/>
    </row>
    <row r="137" spans="1:7" x14ac:dyDescent="0.2">
      <c r="A137" s="165" t="s">
        <v>231</v>
      </c>
      <c r="B137" s="20">
        <v>412</v>
      </c>
      <c r="C137" s="208"/>
      <c r="D137" s="208"/>
    </row>
    <row r="138" spans="1:7" x14ac:dyDescent="0.2">
      <c r="A138" s="165" t="s">
        <v>230</v>
      </c>
      <c r="B138" s="20">
        <v>413</v>
      </c>
      <c r="C138" s="208">
        <v>-501439</v>
      </c>
      <c r="D138" s="208">
        <v>-437908</v>
      </c>
    </row>
    <row r="139" spans="1:7" x14ac:dyDescent="0.2">
      <c r="A139" s="165" t="s">
        <v>229</v>
      </c>
      <c r="B139" s="20">
        <v>414</v>
      </c>
      <c r="C139" s="208">
        <v>86383106</v>
      </c>
      <c r="D139" s="208">
        <v>89810488</v>
      </c>
    </row>
    <row r="140" spans="1:7" x14ac:dyDescent="0.2">
      <c r="A140" s="165" t="s">
        <v>182</v>
      </c>
      <c r="B140" s="20">
        <v>415</v>
      </c>
      <c r="C140" s="208"/>
      <c r="D140" s="208"/>
    </row>
    <row r="141" spans="1:7" s="15" customFormat="1" x14ac:dyDescent="0.2">
      <c r="A141" s="163" t="s">
        <v>228</v>
      </c>
      <c r="B141" s="162">
        <v>420</v>
      </c>
      <c r="C141" s="220">
        <f>SUM(C134:C140)</f>
        <v>90286836</v>
      </c>
      <c r="D141" s="220">
        <f>SUM(D134:D140)</f>
        <v>93777749</v>
      </c>
      <c r="E141" s="158"/>
      <c r="F141" s="158"/>
    </row>
    <row r="142" spans="1:7" s="15" customFormat="1" x14ac:dyDescent="0.2">
      <c r="A142" s="163" t="s">
        <v>227</v>
      </c>
      <c r="B142" s="162">
        <v>421</v>
      </c>
      <c r="C142" s="217"/>
      <c r="D142" s="217"/>
      <c r="E142" s="158"/>
      <c r="F142" s="158"/>
    </row>
    <row r="143" spans="1:7" s="15" customFormat="1" x14ac:dyDescent="0.2">
      <c r="A143" s="163" t="s">
        <v>226</v>
      </c>
      <c r="B143" s="162">
        <v>500</v>
      </c>
      <c r="C143" s="220">
        <f>C141+C142</f>
        <v>90286836</v>
      </c>
      <c r="D143" s="220">
        <f>D141+D142</f>
        <v>93777749</v>
      </c>
      <c r="E143" s="158"/>
      <c r="F143" s="158"/>
    </row>
    <row r="144" spans="1:7" s="15" customFormat="1" x14ac:dyDescent="0.2">
      <c r="A144" s="163" t="s">
        <v>225</v>
      </c>
      <c r="B144" s="162"/>
      <c r="C144" s="220">
        <f>C108+C133+C143</f>
        <v>123601573</v>
      </c>
      <c r="D144" s="220">
        <f>D108+D133+D143</f>
        <v>119418390</v>
      </c>
      <c r="E144" s="158"/>
      <c r="F144" s="158"/>
    </row>
    <row r="145" spans="1:6" s="15" customFormat="1" x14ac:dyDescent="0.2">
      <c r="A145" s="161"/>
      <c r="B145" s="160"/>
      <c r="C145" s="159"/>
      <c r="D145" s="159"/>
      <c r="E145" s="158"/>
      <c r="F145" s="158"/>
    </row>
    <row r="146" spans="1:6" s="30" customFormat="1" x14ac:dyDescent="0.2">
      <c r="A146" s="155" t="s">
        <v>405</v>
      </c>
      <c r="B146" s="156"/>
      <c r="C146" s="156"/>
      <c r="D146" s="156"/>
      <c r="E146" s="5"/>
      <c r="F146" s="5"/>
    </row>
    <row r="147" spans="1:6" s="30" customFormat="1" ht="15" x14ac:dyDescent="0.35">
      <c r="A147" s="155" t="s">
        <v>406</v>
      </c>
      <c r="B147" s="154"/>
      <c r="C147" s="146" t="s">
        <v>407</v>
      </c>
      <c r="D147" s="146"/>
      <c r="E147" s="5"/>
      <c r="F147" s="5"/>
    </row>
    <row r="148" spans="1:6" s="30" customFormat="1" x14ac:dyDescent="0.2">
      <c r="A148" s="153"/>
      <c r="B148" s="62"/>
      <c r="C148" s="62"/>
      <c r="D148" s="72"/>
      <c r="E148" s="5"/>
      <c r="F148" s="5"/>
    </row>
    <row r="149" spans="1:6" s="30" customFormat="1" x14ac:dyDescent="0.2">
      <c r="A149" s="152"/>
      <c r="B149" s="6"/>
      <c r="C149" s="3"/>
      <c r="D149" s="10"/>
      <c r="E149" s="5"/>
      <c r="F149" s="5"/>
    </row>
    <row r="150" spans="1:6" s="30" customFormat="1" x14ac:dyDescent="0.2">
      <c r="A150" s="152" t="s">
        <v>408</v>
      </c>
      <c r="B150" s="15"/>
      <c r="C150" s="146" t="s">
        <v>409</v>
      </c>
      <c r="D150" s="251"/>
      <c r="E150" s="5"/>
      <c r="F150" s="5"/>
    </row>
    <row r="151" spans="1:6" x14ac:dyDescent="0.2">
      <c r="A151" s="151" t="s">
        <v>165</v>
      </c>
    </row>
    <row r="152" spans="1:6" x14ac:dyDescent="0.2">
      <c r="A152" s="13"/>
      <c r="B152" s="62"/>
      <c r="C152" s="157"/>
      <c r="D152" s="157"/>
    </row>
    <row r="153" spans="1:6" s="30" customFormat="1" x14ac:dyDescent="0.2">
      <c r="A153" s="155"/>
      <c r="B153" s="156"/>
      <c r="C153" s="156"/>
      <c r="D153" s="156"/>
      <c r="E153" s="5"/>
      <c r="F153" s="5"/>
    </row>
    <row r="154" spans="1:6" x14ac:dyDescent="0.2">
      <c r="A154" s="150"/>
      <c r="B154" s="149"/>
      <c r="C154" s="148"/>
      <c r="D154" s="147"/>
    </row>
  </sheetData>
  <mergeCells count="5">
    <mergeCell ref="C17:D17"/>
    <mergeCell ref="A22:A23"/>
    <mergeCell ref="B22:B23"/>
    <mergeCell ref="C22:C23"/>
    <mergeCell ref="D22:D23"/>
  </mergeCells>
  <pageMargins left="0.70866141732283472" right="0.70866141732283472" top="0.39370078740157483" bottom="0.43307086614173229" header="0.19685039370078741" footer="0.31496062992125984"/>
  <pageSetup paperSize="9" scale="61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14FBD-FEFD-4DD2-95FF-5549534456AB}">
  <sheetPr>
    <pageSetUpPr fitToPage="1"/>
  </sheetPr>
  <dimension ref="A1:H72"/>
  <sheetViews>
    <sheetView view="pageBreakPreview" topLeftCell="A43" zoomScale="90" zoomScaleNormal="75" zoomScaleSheetLayoutView="90" workbookViewId="0">
      <selection activeCell="D61" sqref="D61"/>
    </sheetView>
  </sheetViews>
  <sheetFormatPr defaultColWidth="9.28515625" defaultRowHeight="12.75" x14ac:dyDescent="0.2"/>
  <cols>
    <col min="1" max="1" width="64" style="36" customWidth="1"/>
    <col min="2" max="2" width="11.42578125" style="36" customWidth="1"/>
    <col min="3" max="3" width="22.28515625" style="36" customWidth="1"/>
    <col min="4" max="4" width="21.140625" style="36" customWidth="1"/>
    <col min="5" max="5" width="14.85546875" style="32" customWidth="1"/>
    <col min="6" max="6" width="11.28515625" style="33" bestFit="1" customWidth="1"/>
    <col min="7" max="7" width="14.5703125" style="34" customWidth="1"/>
    <col min="8" max="8" width="9.28515625" style="35"/>
    <col min="9" max="10" width="9.28515625" style="36"/>
    <col min="11" max="11" width="9.28515625" style="36" customWidth="1"/>
    <col min="12" max="16" width="9.28515625" style="36"/>
    <col min="17" max="17" width="9.28515625" style="36" customWidth="1"/>
    <col min="18" max="20" width="9.28515625" style="36"/>
    <col min="21" max="21" width="9.28515625" style="36" customWidth="1"/>
    <col min="22" max="23" width="9.28515625" style="36"/>
    <col min="24" max="25" width="9.28515625" style="36" customWidth="1"/>
    <col min="26" max="46" width="9.28515625" style="36"/>
    <col min="47" max="47" width="9.28515625" style="36" customWidth="1"/>
    <col min="48" max="54" width="9.28515625" style="36"/>
    <col min="55" max="55" width="9.28515625" style="36" customWidth="1"/>
    <col min="56" max="88" width="9.28515625" style="36"/>
    <col min="89" max="89" width="9.28515625" style="36" customWidth="1"/>
    <col min="90" max="16384" width="9.28515625" style="36"/>
  </cols>
  <sheetData>
    <row r="1" spans="1:8" x14ac:dyDescent="0.2">
      <c r="A1" s="31"/>
      <c r="B1" s="31"/>
      <c r="C1" s="195"/>
      <c r="D1" s="194" t="s">
        <v>355</v>
      </c>
    </row>
    <row r="2" spans="1:8" x14ac:dyDescent="0.2">
      <c r="A2" s="103"/>
      <c r="B2" s="103"/>
      <c r="C2" s="195"/>
      <c r="D2" s="194" t="s">
        <v>357</v>
      </c>
    </row>
    <row r="3" spans="1:8" x14ac:dyDescent="0.2">
      <c r="A3" s="103"/>
      <c r="B3" s="103"/>
      <c r="C3" s="195"/>
      <c r="D3" s="194" t="s">
        <v>356</v>
      </c>
    </row>
    <row r="4" spans="1:8" x14ac:dyDescent="0.2">
      <c r="A4" s="103"/>
      <c r="B4" s="103"/>
      <c r="C4" s="195"/>
      <c r="D4" s="194"/>
    </row>
    <row r="5" spans="1:8" x14ac:dyDescent="0.2">
      <c r="A5" s="103"/>
      <c r="B5" s="103"/>
      <c r="C5" s="195"/>
      <c r="D5" s="194" t="s">
        <v>404</v>
      </c>
    </row>
    <row r="6" spans="1:8" x14ac:dyDescent="0.2">
      <c r="A6" s="103"/>
      <c r="B6" s="103"/>
      <c r="C6" s="195"/>
      <c r="D6" s="194" t="s">
        <v>354</v>
      </c>
    </row>
    <row r="7" spans="1:8" x14ac:dyDescent="0.2">
      <c r="A7" s="103"/>
      <c r="B7" s="103"/>
      <c r="C7" s="195"/>
      <c r="D7" s="194" t="s">
        <v>353</v>
      </c>
    </row>
    <row r="8" spans="1:8" x14ac:dyDescent="0.2">
      <c r="A8" s="103"/>
      <c r="B8" s="103"/>
      <c r="C8" s="195"/>
      <c r="D8" s="194"/>
    </row>
    <row r="9" spans="1:8" x14ac:dyDescent="0.2">
      <c r="A9" s="31"/>
      <c r="B9" s="31"/>
      <c r="C9" s="8"/>
      <c r="D9" s="9" t="s">
        <v>403</v>
      </c>
    </row>
    <row r="10" spans="1:8" x14ac:dyDescent="0.2">
      <c r="A10" s="31"/>
      <c r="B10" s="31"/>
      <c r="C10" s="31"/>
      <c r="D10" s="31"/>
    </row>
    <row r="11" spans="1:8" x14ac:dyDescent="0.2">
      <c r="A11" s="206" t="s">
        <v>402</v>
      </c>
      <c r="B11" s="31"/>
      <c r="C11" s="31"/>
      <c r="D11" s="31"/>
    </row>
    <row r="12" spans="1:8" x14ac:dyDescent="0.2">
      <c r="A12" s="205" t="s">
        <v>166</v>
      </c>
      <c r="B12" s="28"/>
      <c r="C12" s="3" t="str">
        <f>Ф1!C10</f>
        <v>Ulba Metallurgical Plant JSC</v>
      </c>
    </row>
    <row r="13" spans="1:8" x14ac:dyDescent="0.2">
      <c r="A13" s="205" t="s">
        <v>169</v>
      </c>
      <c r="B13" s="28"/>
      <c r="C13" s="186" t="str">
        <f>Ф1!C20</f>
        <v>June 30, 2024</v>
      </c>
      <c r="D13" s="28"/>
    </row>
    <row r="14" spans="1:8" x14ac:dyDescent="0.2">
      <c r="A14" s="37"/>
      <c r="B14" s="37"/>
      <c r="C14" s="37"/>
      <c r="D14" s="204" t="s">
        <v>101</v>
      </c>
    </row>
    <row r="15" spans="1:8" s="42" customFormat="1" ht="25.5" customHeight="1" x14ac:dyDescent="0.2">
      <c r="A15" s="259" t="s">
        <v>176</v>
      </c>
      <c r="B15" s="261" t="s">
        <v>98</v>
      </c>
      <c r="C15" s="261" t="s">
        <v>99</v>
      </c>
      <c r="D15" s="261" t="s">
        <v>100</v>
      </c>
      <c r="E15" s="38"/>
      <c r="F15" s="39"/>
      <c r="G15" s="40"/>
      <c r="H15" s="41"/>
    </row>
    <row r="16" spans="1:8" s="42" customFormat="1" x14ac:dyDescent="0.2">
      <c r="A16" s="260"/>
      <c r="B16" s="262"/>
      <c r="C16" s="262"/>
      <c r="D16" s="262"/>
      <c r="E16" s="43"/>
      <c r="F16" s="43"/>
      <c r="G16" s="44"/>
      <c r="H16" s="41"/>
    </row>
    <row r="17" spans="1:8" x14ac:dyDescent="0.2">
      <c r="A17" s="201" t="s">
        <v>401</v>
      </c>
      <c r="B17" s="200" t="s">
        <v>0</v>
      </c>
      <c r="C17" s="45">
        <v>36008143</v>
      </c>
      <c r="D17" s="45">
        <v>82317821</v>
      </c>
      <c r="E17" s="46"/>
    </row>
    <row r="18" spans="1:8" x14ac:dyDescent="0.2">
      <c r="A18" s="201" t="s">
        <v>400</v>
      </c>
      <c r="B18" s="200" t="s">
        <v>1</v>
      </c>
      <c r="C18" s="45">
        <v>26341302</v>
      </c>
      <c r="D18" s="45">
        <v>67768259</v>
      </c>
      <c r="E18" s="29"/>
      <c r="G18" s="54"/>
    </row>
    <row r="19" spans="1:8" s="52" customFormat="1" x14ac:dyDescent="0.2">
      <c r="A19" s="203" t="s">
        <v>399</v>
      </c>
      <c r="B19" s="202" t="s">
        <v>2</v>
      </c>
      <c r="C19" s="223">
        <f>C17-C18</f>
        <v>9666841</v>
      </c>
      <c r="D19" s="223">
        <f>D17-D18</f>
        <v>14549562</v>
      </c>
      <c r="E19" s="48"/>
      <c r="F19" s="49"/>
      <c r="G19" s="50"/>
      <c r="H19" s="51"/>
    </row>
    <row r="20" spans="1:8" x14ac:dyDescent="0.2">
      <c r="A20" s="197" t="s">
        <v>398</v>
      </c>
      <c r="B20" s="200" t="s">
        <v>3</v>
      </c>
      <c r="C20" s="45">
        <v>1069174</v>
      </c>
      <c r="D20" s="45">
        <v>1068216</v>
      </c>
      <c r="E20" s="29"/>
    </row>
    <row r="21" spans="1:8" x14ac:dyDescent="0.2">
      <c r="A21" s="197" t="s">
        <v>397</v>
      </c>
      <c r="B21" s="200" t="s">
        <v>4</v>
      </c>
      <c r="C21" s="45">
        <v>2695955</v>
      </c>
      <c r="D21" s="45">
        <v>2260651</v>
      </c>
      <c r="E21" s="29"/>
    </row>
    <row r="22" spans="1:8" s="52" customFormat="1" x14ac:dyDescent="0.2">
      <c r="A22" s="203" t="s">
        <v>396</v>
      </c>
      <c r="B22" s="202" t="s">
        <v>10</v>
      </c>
      <c r="C22" s="223">
        <f>C19-C20-C21</f>
        <v>5901712</v>
      </c>
      <c r="D22" s="223">
        <f>D19-D20-D21</f>
        <v>11220695</v>
      </c>
      <c r="E22" s="48"/>
      <c r="F22" s="49"/>
      <c r="G22" s="50"/>
      <c r="H22" s="51"/>
    </row>
    <row r="23" spans="1:8" x14ac:dyDescent="0.2">
      <c r="A23" s="197" t="s">
        <v>395</v>
      </c>
      <c r="B23" s="200" t="s">
        <v>11</v>
      </c>
      <c r="C23" s="45">
        <v>672464</v>
      </c>
      <c r="D23" s="45">
        <v>579786</v>
      </c>
      <c r="E23" s="29"/>
    </row>
    <row r="24" spans="1:8" x14ac:dyDescent="0.2">
      <c r="A24" s="197" t="s">
        <v>394</v>
      </c>
      <c r="B24" s="200" t="s">
        <v>12</v>
      </c>
      <c r="C24" s="45">
        <v>543791</v>
      </c>
      <c r="D24" s="45">
        <v>523701</v>
      </c>
      <c r="E24" s="29"/>
    </row>
    <row r="25" spans="1:8" ht="25.5" x14ac:dyDescent="0.2">
      <c r="A25" s="197" t="s">
        <v>393</v>
      </c>
      <c r="B25" s="200" t="s">
        <v>13</v>
      </c>
      <c r="C25" s="45">
        <v>2925693</v>
      </c>
      <c r="D25" s="45">
        <v>4023</v>
      </c>
      <c r="E25" s="29"/>
    </row>
    <row r="26" spans="1:8" x14ac:dyDescent="0.2">
      <c r="A26" s="197" t="s">
        <v>392</v>
      </c>
      <c r="B26" s="200" t="s">
        <v>14</v>
      </c>
      <c r="C26" s="45">
        <v>662268</v>
      </c>
      <c r="D26" s="45">
        <v>155047</v>
      </c>
      <c r="E26" s="29"/>
    </row>
    <row r="27" spans="1:8" x14ac:dyDescent="0.2">
      <c r="A27" s="197" t="s">
        <v>391</v>
      </c>
      <c r="B27" s="200" t="s">
        <v>15</v>
      </c>
      <c r="C27" s="45">
        <v>1223572</v>
      </c>
      <c r="D27" s="45">
        <v>1807615</v>
      </c>
      <c r="E27" s="29"/>
    </row>
    <row r="28" spans="1:8" s="52" customFormat="1" x14ac:dyDescent="0.2">
      <c r="A28" s="203" t="s">
        <v>390</v>
      </c>
      <c r="B28" s="202">
        <v>100</v>
      </c>
      <c r="C28" s="223">
        <v>8394774</v>
      </c>
      <c r="D28" s="223">
        <v>9628235</v>
      </c>
      <c r="E28" s="48"/>
      <c r="F28" s="49"/>
      <c r="G28" s="50"/>
      <c r="H28" s="51"/>
    </row>
    <row r="29" spans="1:8" x14ac:dyDescent="0.2">
      <c r="A29" s="201" t="s">
        <v>389</v>
      </c>
      <c r="B29" s="200" t="s">
        <v>16</v>
      </c>
      <c r="C29" s="45">
        <v>1291945</v>
      </c>
      <c r="D29" s="45">
        <v>2374196</v>
      </c>
      <c r="E29" s="29"/>
      <c r="F29" s="53"/>
      <c r="G29" s="54"/>
      <c r="H29" s="55"/>
    </row>
    <row r="30" spans="1:8" s="52" customFormat="1" x14ac:dyDescent="0.2">
      <c r="A30" s="203" t="s">
        <v>388</v>
      </c>
      <c r="B30" s="202" t="s">
        <v>17</v>
      </c>
      <c r="C30" s="223">
        <v>7102829</v>
      </c>
      <c r="D30" s="223">
        <v>7254039</v>
      </c>
      <c r="E30" s="48"/>
      <c r="F30" s="49"/>
      <c r="G30" s="50"/>
      <c r="H30" s="51"/>
    </row>
    <row r="31" spans="1:8" x14ac:dyDescent="0.2">
      <c r="A31" s="197" t="s">
        <v>387</v>
      </c>
      <c r="B31" s="200" t="s">
        <v>18</v>
      </c>
      <c r="C31" s="45"/>
      <c r="D31" s="45"/>
      <c r="E31" s="29"/>
    </row>
    <row r="32" spans="1:8" s="52" customFormat="1" x14ac:dyDescent="0.2">
      <c r="A32" s="203" t="s">
        <v>386</v>
      </c>
      <c r="B32" s="202">
        <v>300</v>
      </c>
      <c r="C32" s="223">
        <f>C30+C31</f>
        <v>7102829</v>
      </c>
      <c r="D32" s="223">
        <f>D30+D31</f>
        <v>7254039</v>
      </c>
      <c r="E32" s="48"/>
      <c r="F32" s="56"/>
      <c r="G32" s="54"/>
      <c r="H32" s="55"/>
    </row>
    <row r="33" spans="1:8" x14ac:dyDescent="0.2">
      <c r="A33" s="197" t="s">
        <v>385</v>
      </c>
      <c r="B33" s="200"/>
      <c r="C33" s="45">
        <f t="shared" ref="C33:D33" si="0">C32-C34</f>
        <v>7102829</v>
      </c>
      <c r="D33" s="45">
        <f t="shared" si="0"/>
        <v>7254039</v>
      </c>
      <c r="E33" s="29"/>
    </row>
    <row r="34" spans="1:8" x14ac:dyDescent="0.2">
      <c r="A34" s="197" t="s">
        <v>227</v>
      </c>
      <c r="B34" s="200"/>
      <c r="C34" s="45"/>
      <c r="D34" s="45"/>
      <c r="E34" s="29"/>
    </row>
    <row r="35" spans="1:8" x14ac:dyDescent="0.2">
      <c r="A35" s="203" t="s">
        <v>384</v>
      </c>
      <c r="B35" s="202">
        <v>400</v>
      </c>
      <c r="C35" s="223">
        <f>C46+C52</f>
        <v>-63531</v>
      </c>
      <c r="D35" s="223">
        <f>D46+D52</f>
        <v>-88947</v>
      </c>
      <c r="E35" s="29"/>
      <c r="F35" s="53"/>
      <c r="G35" s="54"/>
      <c r="H35" s="55"/>
    </row>
    <row r="36" spans="1:8" x14ac:dyDescent="0.2">
      <c r="A36" s="201" t="s">
        <v>383</v>
      </c>
      <c r="B36" s="200"/>
      <c r="C36" s="45"/>
      <c r="D36" s="45"/>
    </row>
    <row r="37" spans="1:8" ht="25.5" x14ac:dyDescent="0.2">
      <c r="A37" s="201" t="s">
        <v>382</v>
      </c>
      <c r="B37" s="200">
        <v>410</v>
      </c>
      <c r="C37" s="45"/>
      <c r="D37" s="45"/>
      <c r="E37" s="29"/>
    </row>
    <row r="38" spans="1:8" ht="25.5" x14ac:dyDescent="0.2">
      <c r="A38" s="201" t="s">
        <v>381</v>
      </c>
      <c r="B38" s="200" t="s">
        <v>20</v>
      </c>
      <c r="C38" s="45"/>
      <c r="D38" s="45"/>
      <c r="E38" s="29"/>
    </row>
    <row r="39" spans="1:8" x14ac:dyDescent="0.2">
      <c r="A39" s="201" t="s">
        <v>380</v>
      </c>
      <c r="B39" s="200" t="s">
        <v>21</v>
      </c>
      <c r="C39" s="45"/>
      <c r="D39" s="45"/>
      <c r="E39" s="29"/>
    </row>
    <row r="40" spans="1:8" x14ac:dyDescent="0.2">
      <c r="A40" s="201" t="s">
        <v>379</v>
      </c>
      <c r="B40" s="200" t="s">
        <v>22</v>
      </c>
      <c r="C40" s="45"/>
      <c r="D40" s="45"/>
      <c r="E40" s="29"/>
    </row>
    <row r="41" spans="1:8" x14ac:dyDescent="0.2">
      <c r="A41" s="201" t="s">
        <v>378</v>
      </c>
      <c r="B41" s="200" t="s">
        <v>23</v>
      </c>
      <c r="C41" s="45">
        <v>-63531</v>
      </c>
      <c r="D41" s="45">
        <v>-43237</v>
      </c>
      <c r="E41" s="29"/>
    </row>
    <row r="42" spans="1:8" x14ac:dyDescent="0.2">
      <c r="A42" s="201" t="s">
        <v>377</v>
      </c>
      <c r="B42" s="200" t="s">
        <v>24</v>
      </c>
      <c r="C42" s="45"/>
      <c r="D42" s="45"/>
      <c r="E42" s="29"/>
    </row>
    <row r="43" spans="1:8" x14ac:dyDescent="0.2">
      <c r="A43" s="201" t="s">
        <v>376</v>
      </c>
      <c r="B43" s="200" t="s">
        <v>25</v>
      </c>
      <c r="C43" s="45"/>
      <c r="D43" s="45"/>
      <c r="E43" s="29"/>
    </row>
    <row r="44" spans="1:8" x14ac:dyDescent="0.2">
      <c r="A44" s="201" t="s">
        <v>375</v>
      </c>
      <c r="B44" s="200" t="s">
        <v>26</v>
      </c>
      <c r="C44" s="45"/>
      <c r="D44" s="45"/>
      <c r="E44" s="29"/>
    </row>
    <row r="45" spans="1:8" ht="19.149999999999999" customHeight="1" x14ac:dyDescent="0.2">
      <c r="A45" s="201" t="s">
        <v>370</v>
      </c>
      <c r="B45" s="200" t="s">
        <v>27</v>
      </c>
      <c r="C45" s="45"/>
      <c r="D45" s="45"/>
      <c r="E45" s="29"/>
    </row>
    <row r="46" spans="1:8" ht="51.75" customHeight="1" x14ac:dyDescent="0.2">
      <c r="A46" s="203" t="s">
        <v>374</v>
      </c>
      <c r="B46" s="202" t="s">
        <v>28</v>
      </c>
      <c r="C46" s="45">
        <v>-63531</v>
      </c>
      <c r="D46" s="45">
        <v>-43237</v>
      </c>
      <c r="E46" s="29"/>
    </row>
    <row r="47" spans="1:8" ht="25.5" customHeight="1" x14ac:dyDescent="0.2">
      <c r="A47" s="201" t="s">
        <v>373</v>
      </c>
      <c r="B47" s="200" t="s">
        <v>29</v>
      </c>
      <c r="C47" s="45"/>
      <c r="D47" s="45"/>
      <c r="E47" s="29"/>
    </row>
    <row r="48" spans="1:8" ht="46.5" customHeight="1" x14ac:dyDescent="0.2">
      <c r="A48" s="201" t="s">
        <v>372</v>
      </c>
      <c r="B48" s="200" t="s">
        <v>30</v>
      </c>
      <c r="C48" s="45"/>
      <c r="D48" s="45"/>
      <c r="E48" s="29"/>
    </row>
    <row r="49" spans="1:8" ht="19.149999999999999" customHeight="1" x14ac:dyDescent="0.2">
      <c r="A49" s="201" t="s">
        <v>371</v>
      </c>
      <c r="B49" s="200" t="s">
        <v>31</v>
      </c>
      <c r="C49" s="45"/>
      <c r="D49" s="45"/>
      <c r="E49" s="29"/>
    </row>
    <row r="50" spans="1:8" ht="19.149999999999999" customHeight="1" x14ac:dyDescent="0.2">
      <c r="A50" s="201" t="s">
        <v>370</v>
      </c>
      <c r="B50" s="200" t="s">
        <v>32</v>
      </c>
      <c r="C50" s="45"/>
      <c r="D50" s="45"/>
      <c r="E50" s="29"/>
    </row>
    <row r="51" spans="1:8" ht="34.5" customHeight="1" x14ac:dyDescent="0.2">
      <c r="A51" s="201" t="s">
        <v>369</v>
      </c>
      <c r="B51" s="200" t="s">
        <v>33</v>
      </c>
      <c r="C51" s="45"/>
      <c r="D51" s="45">
        <v>-45710</v>
      </c>
      <c r="E51" s="29"/>
    </row>
    <row r="52" spans="1:8" ht="57.75" customHeight="1" x14ac:dyDescent="0.2">
      <c r="A52" s="203" t="s">
        <v>368</v>
      </c>
      <c r="B52" s="202" t="s">
        <v>34</v>
      </c>
      <c r="C52" s="45">
        <v>0</v>
      </c>
      <c r="D52" s="45">
        <f>SUM(D47:D51)</f>
        <v>-45710</v>
      </c>
      <c r="E52" s="29"/>
    </row>
    <row r="53" spans="1:8" s="52" customFormat="1" x14ac:dyDescent="0.2">
      <c r="A53" s="203" t="s">
        <v>367</v>
      </c>
      <c r="B53" s="202">
        <v>500</v>
      </c>
      <c r="C53" s="223">
        <v>7039298</v>
      </c>
      <c r="D53" s="223">
        <v>7165092</v>
      </c>
      <c r="E53" s="48"/>
      <c r="F53" s="49"/>
      <c r="G53" s="50"/>
      <c r="H53" s="51"/>
    </row>
    <row r="54" spans="1:8" x14ac:dyDescent="0.2">
      <c r="A54" s="201" t="s">
        <v>366</v>
      </c>
      <c r="B54" s="200"/>
      <c r="C54" s="45"/>
      <c r="D54" s="45"/>
    </row>
    <row r="55" spans="1:8" x14ac:dyDescent="0.2">
      <c r="A55" s="197" t="s">
        <v>365</v>
      </c>
      <c r="B55" s="200"/>
      <c r="C55" s="45">
        <v>7039298</v>
      </c>
      <c r="D55" s="45">
        <v>7165092</v>
      </c>
    </row>
    <row r="56" spans="1:8" x14ac:dyDescent="0.2">
      <c r="A56" s="197" t="s">
        <v>364</v>
      </c>
      <c r="B56" s="17"/>
      <c r="C56" s="45"/>
      <c r="D56" s="57"/>
    </row>
    <row r="57" spans="1:8" s="52" customFormat="1" x14ac:dyDescent="0.2">
      <c r="A57" s="199" t="s">
        <v>363</v>
      </c>
      <c r="B57" s="47" t="s">
        <v>35</v>
      </c>
      <c r="C57" s="58"/>
      <c r="D57" s="59"/>
      <c r="E57" s="60"/>
      <c r="F57" s="49"/>
      <c r="G57" s="50"/>
      <c r="H57" s="51"/>
    </row>
    <row r="58" spans="1:8" x14ac:dyDescent="0.2">
      <c r="A58" s="197" t="s">
        <v>202</v>
      </c>
      <c r="B58" s="17"/>
      <c r="C58" s="45"/>
      <c r="D58" s="57"/>
    </row>
    <row r="59" spans="1:8" x14ac:dyDescent="0.2">
      <c r="A59" s="197" t="s">
        <v>362</v>
      </c>
      <c r="B59" s="17"/>
      <c r="C59" s="45"/>
      <c r="D59" s="57"/>
    </row>
    <row r="60" spans="1:8" x14ac:dyDescent="0.2">
      <c r="A60" s="197" t="s">
        <v>360</v>
      </c>
      <c r="B60" s="198"/>
      <c r="C60" s="224">
        <f t="shared" ref="C60:D60" si="1">C33/4405169</f>
        <v>1.6123851321027638</v>
      </c>
      <c r="D60" s="224">
        <f t="shared" si="1"/>
        <v>1.6467107164333536</v>
      </c>
    </row>
    <row r="61" spans="1:8" x14ac:dyDescent="0.2">
      <c r="A61" s="197" t="s">
        <v>359</v>
      </c>
      <c r="B61" s="61"/>
      <c r="C61" s="45"/>
      <c r="D61" s="57"/>
    </row>
    <row r="62" spans="1:8" x14ac:dyDescent="0.2">
      <c r="A62" s="197" t="s">
        <v>361</v>
      </c>
      <c r="B62" s="198"/>
      <c r="C62" s="45"/>
      <c r="D62" s="45"/>
    </row>
    <row r="63" spans="1:8" x14ac:dyDescent="0.2">
      <c r="A63" s="197" t="s">
        <v>360</v>
      </c>
      <c r="B63" s="198"/>
      <c r="C63" s="45"/>
      <c r="D63" s="45"/>
    </row>
    <row r="64" spans="1:8" x14ac:dyDescent="0.2">
      <c r="A64" s="197" t="s">
        <v>359</v>
      </c>
      <c r="B64" s="61"/>
      <c r="C64" s="45"/>
      <c r="D64" s="57"/>
    </row>
    <row r="65" spans="1:8" x14ac:dyDescent="0.2">
      <c r="A65" s="31"/>
      <c r="B65" s="31"/>
      <c r="C65" s="31"/>
      <c r="D65" s="31"/>
    </row>
    <row r="66" spans="1:8" s="30" customFormat="1" x14ac:dyDescent="0.2">
      <c r="A66" s="155" t="s">
        <v>405</v>
      </c>
      <c r="B66" s="156"/>
      <c r="C66" s="156"/>
      <c r="D66" s="156"/>
      <c r="E66" s="5"/>
      <c r="F66" s="5"/>
    </row>
    <row r="67" spans="1:8" s="30" customFormat="1" ht="25.5" x14ac:dyDescent="0.35">
      <c r="A67" s="155" t="s">
        <v>406</v>
      </c>
      <c r="B67" s="154"/>
      <c r="C67" s="146" t="s">
        <v>407</v>
      </c>
      <c r="D67" s="146"/>
      <c r="E67" s="5"/>
      <c r="F67" s="5"/>
    </row>
    <row r="68" spans="1:8" s="30" customFormat="1" x14ac:dyDescent="0.2">
      <c r="A68" s="153"/>
      <c r="B68" s="62"/>
      <c r="C68" s="62"/>
      <c r="D68" s="72"/>
      <c r="E68" s="5"/>
      <c r="F68" s="5"/>
    </row>
    <row r="69" spans="1:8" s="30" customFormat="1" x14ac:dyDescent="0.2">
      <c r="A69" s="152"/>
      <c r="B69" s="6"/>
      <c r="C69" s="3"/>
      <c r="D69" s="10"/>
      <c r="E69" s="5"/>
      <c r="F69" s="5"/>
    </row>
    <row r="70" spans="1:8" s="30" customFormat="1" ht="25.5" x14ac:dyDescent="0.2">
      <c r="A70" s="152" t="s">
        <v>408</v>
      </c>
      <c r="B70" s="15"/>
      <c r="C70" s="146" t="s">
        <v>409</v>
      </c>
      <c r="D70" s="251"/>
      <c r="E70" s="5"/>
      <c r="F70" s="5"/>
    </row>
    <row r="71" spans="1:8" s="6" customFormat="1" x14ac:dyDescent="0.2">
      <c r="A71" s="151" t="s">
        <v>165</v>
      </c>
      <c r="C71" s="3"/>
      <c r="D71" s="10"/>
      <c r="E71" s="5"/>
      <c r="F71" s="5"/>
    </row>
    <row r="72" spans="1:8" s="62" customFormat="1" x14ac:dyDescent="0.2">
      <c r="A72" s="155"/>
      <c r="B72" s="156"/>
      <c r="C72" s="156"/>
      <c r="D72" s="156"/>
      <c r="E72" s="63"/>
      <c r="F72" s="64"/>
      <c r="G72" s="65"/>
      <c r="H72" s="66"/>
    </row>
  </sheetData>
  <mergeCells count="4">
    <mergeCell ref="A15:A16"/>
    <mergeCell ref="B15:B16"/>
    <mergeCell ref="C15:C16"/>
    <mergeCell ref="D15:D16"/>
  </mergeCells>
  <pageMargins left="0.70866141732283472" right="0.70866141732283472" top="0.54" bottom="0.46" header="0.31496062992125984" footer="0.31496062992125984"/>
  <pageSetup paperSize="9" scale="68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CB254-4CAB-4EA6-A2FA-23405F5F960A}">
  <sheetPr>
    <pageSetUpPr autoPageBreaks="0" fitToPage="1"/>
  </sheetPr>
  <dimension ref="A1:K103"/>
  <sheetViews>
    <sheetView topLeftCell="A70" zoomScaleNormal="100" workbookViewId="0">
      <selection activeCell="C87" sqref="C87"/>
    </sheetView>
  </sheetViews>
  <sheetFormatPr defaultColWidth="67.42578125" defaultRowHeight="12.75" x14ac:dyDescent="0.2"/>
  <cols>
    <col min="1" max="1" width="73.42578125" style="67" customWidth="1"/>
    <col min="2" max="2" width="10.42578125" style="67" bestFit="1" customWidth="1"/>
    <col min="3" max="3" width="15.42578125" style="67" customWidth="1"/>
    <col min="4" max="4" width="15.5703125" style="67" customWidth="1"/>
    <col min="5" max="5" width="13.42578125" style="68" customWidth="1"/>
    <col min="6" max="11" width="9.42578125" style="67" customWidth="1"/>
    <col min="12" max="254" width="9.42578125" customWidth="1"/>
  </cols>
  <sheetData>
    <row r="1" spans="1:11" s="6" customFormat="1" x14ac:dyDescent="0.2">
      <c r="A1" s="1"/>
      <c r="B1" s="2"/>
      <c r="D1" s="4" t="s">
        <v>91</v>
      </c>
      <c r="E1" s="5"/>
    </row>
    <row r="2" spans="1:11" s="6" customFormat="1" x14ac:dyDescent="0.2">
      <c r="A2" s="1"/>
      <c r="B2" s="2"/>
      <c r="D2" s="4" t="s">
        <v>88</v>
      </c>
      <c r="E2" s="5"/>
    </row>
    <row r="3" spans="1:11" s="6" customFormat="1" x14ac:dyDescent="0.2">
      <c r="A3" s="1"/>
      <c r="B3" s="2"/>
      <c r="D3" s="4" t="s">
        <v>89</v>
      </c>
      <c r="E3" s="5"/>
    </row>
    <row r="4" spans="1:11" x14ac:dyDescent="0.2">
      <c r="D4" s="69"/>
    </row>
    <row r="5" spans="1:11" s="71" customFormat="1" x14ac:dyDescent="0.2">
      <c r="A5" s="70"/>
      <c r="B5" s="70"/>
      <c r="C5" s="70"/>
      <c r="D5" s="4" t="s">
        <v>90</v>
      </c>
      <c r="E5" s="68"/>
      <c r="F5" s="70"/>
      <c r="G5" s="70"/>
      <c r="H5" s="70"/>
      <c r="I5" s="70"/>
      <c r="J5" s="70"/>
      <c r="K5" s="70"/>
    </row>
    <row r="6" spans="1:11" s="71" customFormat="1" x14ac:dyDescent="0.2">
      <c r="A6" s="70"/>
      <c r="B6" s="70"/>
      <c r="C6" s="70"/>
      <c r="D6" s="4" t="s">
        <v>92</v>
      </c>
      <c r="E6" s="68"/>
      <c r="F6" s="70"/>
      <c r="G6" s="70"/>
      <c r="H6" s="70"/>
      <c r="I6" s="70"/>
      <c r="J6" s="70"/>
      <c r="K6" s="70"/>
    </row>
    <row r="7" spans="1:11" s="71" customFormat="1" x14ac:dyDescent="0.2">
      <c r="A7" s="72"/>
      <c r="B7" s="72" t="s">
        <v>36</v>
      </c>
      <c r="C7" s="72"/>
      <c r="D7" s="4" t="s">
        <v>93</v>
      </c>
      <c r="E7" s="68"/>
      <c r="F7" s="70"/>
      <c r="G7" s="70"/>
      <c r="H7" s="70"/>
      <c r="I7" s="70"/>
      <c r="J7" s="70"/>
      <c r="K7" s="70"/>
    </row>
    <row r="8" spans="1:11" x14ac:dyDescent="0.2">
      <c r="A8" s="72"/>
      <c r="B8" s="72"/>
      <c r="C8" s="72"/>
      <c r="D8" s="74"/>
    </row>
    <row r="9" spans="1:11" x14ac:dyDescent="0.2">
      <c r="A9" s="75"/>
      <c r="B9" s="72"/>
      <c r="C9" s="72"/>
      <c r="D9" s="76" t="s">
        <v>94</v>
      </c>
    </row>
    <row r="10" spans="1:11" x14ac:dyDescent="0.2">
      <c r="A10" s="75"/>
      <c r="B10" s="72"/>
      <c r="C10" s="72"/>
      <c r="D10" s="77"/>
    </row>
    <row r="11" spans="1:11" x14ac:dyDescent="0.2">
      <c r="A11" s="78" t="s">
        <v>95</v>
      </c>
      <c r="B11" s="79"/>
      <c r="C11" s="79"/>
      <c r="D11" s="80"/>
      <c r="E11" s="80"/>
    </row>
    <row r="12" spans="1:11" x14ac:dyDescent="0.2">
      <c r="A12" s="78" t="s">
        <v>411</v>
      </c>
      <c r="B12" s="79"/>
      <c r="C12" s="79"/>
      <c r="D12" s="80"/>
      <c r="E12" s="80"/>
    </row>
    <row r="13" spans="1:11" x14ac:dyDescent="0.2">
      <c r="A13" s="78" t="s">
        <v>96</v>
      </c>
      <c r="B13" s="79"/>
      <c r="C13" s="79"/>
      <c r="D13" s="80"/>
      <c r="E13" s="80"/>
    </row>
    <row r="14" spans="1:11" x14ac:dyDescent="0.2">
      <c r="A14" s="75"/>
      <c r="B14" s="72"/>
      <c r="C14" s="72"/>
      <c r="D14" s="77"/>
    </row>
    <row r="15" spans="1:11" x14ac:dyDescent="0.2">
      <c r="A15" s="81"/>
      <c r="B15" s="81"/>
      <c r="C15" s="81"/>
      <c r="D15" s="82" t="s">
        <v>101</v>
      </c>
    </row>
    <row r="16" spans="1:11" s="67" customFormat="1" ht="25.5" x14ac:dyDescent="0.2">
      <c r="A16" s="83" t="s">
        <v>97</v>
      </c>
      <c r="B16" s="84" t="s">
        <v>98</v>
      </c>
      <c r="C16" s="84" t="s">
        <v>99</v>
      </c>
      <c r="D16" s="84" t="s">
        <v>100</v>
      </c>
      <c r="E16" s="68"/>
    </row>
    <row r="17" spans="1:5" s="67" customFormat="1" x14ac:dyDescent="0.2">
      <c r="A17" s="85" t="s">
        <v>102</v>
      </c>
      <c r="B17" s="86"/>
      <c r="C17" s="86"/>
      <c r="D17" s="87"/>
      <c r="E17" s="68"/>
    </row>
    <row r="18" spans="1:5" s="67" customFormat="1" x14ac:dyDescent="0.2">
      <c r="A18" s="88" t="s">
        <v>103</v>
      </c>
      <c r="B18" s="89">
        <v>10</v>
      </c>
      <c r="C18" s="225">
        <f>SUM(C20:C25)</f>
        <v>35322611</v>
      </c>
      <c r="D18" s="225">
        <f>SUM(D20:D25)</f>
        <v>64221612</v>
      </c>
      <c r="E18" s="68"/>
    </row>
    <row r="19" spans="1:5" s="67" customFormat="1" x14ac:dyDescent="0.2">
      <c r="A19" s="90" t="s">
        <v>104</v>
      </c>
      <c r="B19" s="91"/>
      <c r="C19" s="226"/>
      <c r="D19" s="226"/>
      <c r="E19" s="68"/>
    </row>
    <row r="20" spans="1:5" s="67" customFormat="1" x14ac:dyDescent="0.2">
      <c r="A20" s="90" t="s">
        <v>105</v>
      </c>
      <c r="B20" s="92">
        <v>11</v>
      </c>
      <c r="C20" s="227">
        <v>34144107</v>
      </c>
      <c r="D20" s="227">
        <v>52542795</v>
      </c>
      <c r="E20" s="68"/>
    </row>
    <row r="21" spans="1:5" s="67" customFormat="1" x14ac:dyDescent="0.2">
      <c r="A21" s="93" t="s">
        <v>106</v>
      </c>
      <c r="B21" s="92">
        <v>12</v>
      </c>
      <c r="C21" s="228"/>
      <c r="D21" s="227"/>
      <c r="E21" s="68"/>
    </row>
    <row r="22" spans="1:5" s="67" customFormat="1" x14ac:dyDescent="0.2">
      <c r="A22" s="90" t="s">
        <v>107</v>
      </c>
      <c r="B22" s="92">
        <v>13</v>
      </c>
      <c r="C22" s="227">
        <v>346988</v>
      </c>
      <c r="D22" s="227">
        <v>10901248</v>
      </c>
      <c r="E22" s="68"/>
    </row>
    <row r="23" spans="1:5" s="67" customFormat="1" x14ac:dyDescent="0.2">
      <c r="A23" s="90" t="s">
        <v>108</v>
      </c>
      <c r="B23" s="92">
        <v>14</v>
      </c>
      <c r="C23" s="94"/>
      <c r="D23" s="227"/>
      <c r="E23" s="68"/>
    </row>
    <row r="24" spans="1:5" s="67" customFormat="1" x14ac:dyDescent="0.2">
      <c r="A24" s="90" t="s">
        <v>109</v>
      </c>
      <c r="B24" s="92">
        <v>15</v>
      </c>
      <c r="C24" s="227">
        <v>438135</v>
      </c>
      <c r="D24" s="227">
        <v>467207</v>
      </c>
      <c r="E24" s="68"/>
    </row>
    <row r="25" spans="1:5" s="67" customFormat="1" x14ac:dyDescent="0.2">
      <c r="A25" s="90" t="s">
        <v>110</v>
      </c>
      <c r="B25" s="92">
        <v>16</v>
      </c>
      <c r="C25" s="227">
        <v>393381</v>
      </c>
      <c r="D25" s="227">
        <v>310362</v>
      </c>
      <c r="E25" s="68"/>
    </row>
    <row r="26" spans="1:5" s="67" customFormat="1" x14ac:dyDescent="0.2">
      <c r="A26" s="88" t="s">
        <v>111</v>
      </c>
      <c r="B26" s="89">
        <v>20</v>
      </c>
      <c r="C26" s="229">
        <f>SUM(C28:C34)</f>
        <v>41023544</v>
      </c>
      <c r="D26" s="230">
        <f>SUM(D28:D34)</f>
        <v>65419664</v>
      </c>
      <c r="E26" s="68"/>
    </row>
    <row r="27" spans="1:5" s="67" customFormat="1" x14ac:dyDescent="0.2">
      <c r="A27" s="90" t="s">
        <v>104</v>
      </c>
      <c r="B27" s="92"/>
      <c r="C27" s="231"/>
      <c r="D27" s="232"/>
      <c r="E27" s="68"/>
    </row>
    <row r="28" spans="1:5" s="67" customFormat="1" x14ac:dyDescent="0.2">
      <c r="A28" s="90" t="s">
        <v>112</v>
      </c>
      <c r="B28" s="92">
        <v>21</v>
      </c>
      <c r="C28" s="227">
        <v>19561707</v>
      </c>
      <c r="D28" s="228">
        <v>42273459</v>
      </c>
      <c r="E28" s="68"/>
    </row>
    <row r="29" spans="1:5" s="67" customFormat="1" x14ac:dyDescent="0.2">
      <c r="A29" s="90" t="s">
        <v>113</v>
      </c>
      <c r="B29" s="92">
        <v>22</v>
      </c>
      <c r="C29" s="227">
        <v>1274156</v>
      </c>
      <c r="D29" s="228">
        <v>534631</v>
      </c>
      <c r="E29" s="68"/>
    </row>
    <row r="30" spans="1:5" s="67" customFormat="1" x14ac:dyDescent="0.2">
      <c r="A30" s="90" t="s">
        <v>114</v>
      </c>
      <c r="B30" s="92">
        <v>23</v>
      </c>
      <c r="C30" s="227">
        <v>11769530</v>
      </c>
      <c r="D30" s="228">
        <v>10891487</v>
      </c>
      <c r="E30" s="68"/>
    </row>
    <row r="31" spans="1:5" s="67" customFormat="1" x14ac:dyDescent="0.2">
      <c r="A31" s="90" t="s">
        <v>115</v>
      </c>
      <c r="B31" s="92">
        <v>24</v>
      </c>
      <c r="C31" s="227">
        <v>47101</v>
      </c>
      <c r="D31" s="228">
        <v>46290</v>
      </c>
      <c r="E31" s="68"/>
    </row>
    <row r="32" spans="1:5" s="67" customFormat="1" x14ac:dyDescent="0.2">
      <c r="A32" s="90" t="s">
        <v>116</v>
      </c>
      <c r="B32" s="92">
        <v>25</v>
      </c>
      <c r="C32" s="94"/>
      <c r="D32" s="233"/>
      <c r="E32" s="68"/>
    </row>
    <row r="33" spans="1:5" s="67" customFormat="1" x14ac:dyDescent="0.2">
      <c r="A33" s="90" t="s">
        <v>117</v>
      </c>
      <c r="B33" s="92">
        <v>26</v>
      </c>
      <c r="C33" s="234">
        <v>4535622</v>
      </c>
      <c r="D33" s="234">
        <v>8267843</v>
      </c>
      <c r="E33" s="68"/>
    </row>
    <row r="34" spans="1:5" s="67" customFormat="1" x14ac:dyDescent="0.2">
      <c r="A34" s="90" t="s">
        <v>118</v>
      </c>
      <c r="B34" s="92">
        <v>27</v>
      </c>
      <c r="C34" s="234">
        <v>3835428</v>
      </c>
      <c r="D34" s="235">
        <v>3405954</v>
      </c>
      <c r="E34" s="68"/>
    </row>
    <row r="35" spans="1:5" s="67" customFormat="1" x14ac:dyDescent="0.2">
      <c r="A35" s="95" t="s">
        <v>119</v>
      </c>
      <c r="B35" s="89">
        <v>30</v>
      </c>
      <c r="C35" s="236">
        <f>C18-C26</f>
        <v>-5700933</v>
      </c>
      <c r="D35" s="236">
        <f>D18-D26</f>
        <v>-1198052</v>
      </c>
      <c r="E35" s="68"/>
    </row>
    <row r="36" spans="1:5" s="67" customFormat="1" x14ac:dyDescent="0.2">
      <c r="A36" s="85" t="s">
        <v>120</v>
      </c>
      <c r="B36" s="89"/>
      <c r="C36" s="237"/>
      <c r="D36" s="237"/>
      <c r="E36" s="68"/>
    </row>
    <row r="37" spans="1:5" s="67" customFormat="1" x14ac:dyDescent="0.2">
      <c r="A37" s="88" t="s">
        <v>121</v>
      </c>
      <c r="B37" s="89">
        <v>40</v>
      </c>
      <c r="C37" s="236">
        <f>SUM(C38:C50)</f>
        <v>1376</v>
      </c>
      <c r="D37" s="236">
        <f>SUM(D38:D50)</f>
        <v>44316</v>
      </c>
      <c r="E37" s="68"/>
    </row>
    <row r="38" spans="1:5" s="67" customFormat="1" x14ac:dyDescent="0.2">
      <c r="A38" s="90" t="s">
        <v>104</v>
      </c>
      <c r="B38" s="92"/>
      <c r="C38" s="238"/>
      <c r="D38" s="239"/>
      <c r="E38" s="68"/>
    </row>
    <row r="39" spans="1:5" s="67" customFormat="1" x14ac:dyDescent="0.2">
      <c r="A39" s="90" t="s">
        <v>122</v>
      </c>
      <c r="B39" s="92">
        <v>41</v>
      </c>
      <c r="C39" s="234">
        <v>565</v>
      </c>
      <c r="D39" s="235">
        <v>2591</v>
      </c>
      <c r="E39" s="68"/>
    </row>
    <row r="40" spans="1:5" s="67" customFormat="1" x14ac:dyDescent="0.2">
      <c r="A40" s="90" t="s">
        <v>123</v>
      </c>
      <c r="B40" s="92">
        <v>42</v>
      </c>
      <c r="C40" s="234"/>
      <c r="D40" s="235"/>
      <c r="E40" s="68"/>
    </row>
    <row r="41" spans="1:5" s="67" customFormat="1" x14ac:dyDescent="0.2">
      <c r="A41" s="90" t="s">
        <v>124</v>
      </c>
      <c r="B41" s="92">
        <v>43</v>
      </c>
      <c r="C41" s="234">
        <v>141</v>
      </c>
      <c r="D41" s="235">
        <v>5371</v>
      </c>
      <c r="E41" s="68"/>
    </row>
    <row r="42" spans="1:5" s="67" customFormat="1" ht="25.5" x14ac:dyDescent="0.2">
      <c r="A42" s="96" t="s">
        <v>125</v>
      </c>
      <c r="B42" s="92">
        <v>44</v>
      </c>
      <c r="C42" s="235"/>
      <c r="D42" s="235"/>
      <c r="E42" s="68"/>
    </row>
    <row r="43" spans="1:5" s="67" customFormat="1" x14ac:dyDescent="0.2">
      <c r="A43" s="90" t="s">
        <v>126</v>
      </c>
      <c r="B43" s="92">
        <v>45</v>
      </c>
      <c r="C43" s="234"/>
      <c r="D43" s="235"/>
      <c r="E43" s="68"/>
    </row>
    <row r="44" spans="1:5" s="67" customFormat="1" x14ac:dyDescent="0.2">
      <c r="A44" s="96" t="s">
        <v>127</v>
      </c>
      <c r="B44" s="92">
        <v>46</v>
      </c>
      <c r="C44" s="235"/>
      <c r="D44" s="235"/>
      <c r="E44" s="68"/>
    </row>
    <row r="45" spans="1:5" s="67" customFormat="1" x14ac:dyDescent="0.2">
      <c r="A45" s="96" t="s">
        <v>128</v>
      </c>
      <c r="B45" s="92">
        <v>47</v>
      </c>
      <c r="C45" s="235"/>
      <c r="D45" s="235"/>
      <c r="E45" s="68"/>
    </row>
    <row r="46" spans="1:5" s="67" customFormat="1" x14ac:dyDescent="0.2">
      <c r="A46" s="90" t="s">
        <v>129</v>
      </c>
      <c r="B46" s="92">
        <v>48</v>
      </c>
      <c r="C46" s="234"/>
      <c r="D46" s="235"/>
      <c r="E46" s="68"/>
    </row>
    <row r="47" spans="1:5" s="67" customFormat="1" x14ac:dyDescent="0.2">
      <c r="A47" s="90" t="s">
        <v>130</v>
      </c>
      <c r="B47" s="92">
        <v>49</v>
      </c>
      <c r="C47" s="234"/>
      <c r="D47" s="235"/>
      <c r="E47" s="68"/>
    </row>
    <row r="48" spans="1:5" s="67" customFormat="1" x14ac:dyDescent="0.2">
      <c r="A48" s="90" t="s">
        <v>131</v>
      </c>
      <c r="B48" s="92">
        <v>50</v>
      </c>
      <c r="C48" s="234"/>
      <c r="D48" s="235"/>
      <c r="E48" s="68"/>
    </row>
    <row r="49" spans="1:5" s="67" customFormat="1" x14ac:dyDescent="0.2">
      <c r="A49" s="90" t="s">
        <v>109</v>
      </c>
      <c r="B49" s="92">
        <v>51</v>
      </c>
      <c r="C49" s="234"/>
      <c r="D49" s="235"/>
      <c r="E49" s="68"/>
    </row>
    <row r="50" spans="1:5" s="67" customFormat="1" x14ac:dyDescent="0.2">
      <c r="A50" s="90" t="s">
        <v>110</v>
      </c>
      <c r="B50" s="92">
        <v>52</v>
      </c>
      <c r="C50" s="234">
        <v>670</v>
      </c>
      <c r="D50" s="235">
        <v>36354</v>
      </c>
      <c r="E50" s="68"/>
    </row>
    <row r="51" spans="1:5" s="67" customFormat="1" x14ac:dyDescent="0.2">
      <c r="A51" s="88" t="s">
        <v>132</v>
      </c>
      <c r="B51" s="89">
        <v>60</v>
      </c>
      <c r="C51" s="236">
        <f>SUM(C52:C65)</f>
        <v>1266646</v>
      </c>
      <c r="D51" s="236">
        <f>SUM(D52:D65)</f>
        <v>1189986</v>
      </c>
      <c r="E51" s="68"/>
    </row>
    <row r="52" spans="1:5" s="67" customFormat="1" x14ac:dyDescent="0.2">
      <c r="A52" s="90" t="s">
        <v>104</v>
      </c>
      <c r="B52" s="92"/>
      <c r="C52" s="234"/>
      <c r="D52" s="235"/>
      <c r="E52" s="68"/>
    </row>
    <row r="53" spans="1:5" s="67" customFormat="1" x14ac:dyDescent="0.2">
      <c r="A53" s="90" t="s">
        <v>133</v>
      </c>
      <c r="B53" s="92">
        <v>61</v>
      </c>
      <c r="C53" s="234">
        <v>750093</v>
      </c>
      <c r="D53" s="235">
        <v>433014</v>
      </c>
      <c r="E53" s="68"/>
    </row>
    <row r="54" spans="1:5" s="67" customFormat="1" x14ac:dyDescent="0.2">
      <c r="A54" s="90" t="s">
        <v>134</v>
      </c>
      <c r="B54" s="92">
        <v>62</v>
      </c>
      <c r="C54" s="234">
        <v>9659</v>
      </c>
      <c r="D54" s="235">
        <v>475</v>
      </c>
      <c r="E54" s="68"/>
    </row>
    <row r="55" spans="1:5" s="67" customFormat="1" x14ac:dyDescent="0.2">
      <c r="A55" s="90" t="s">
        <v>135</v>
      </c>
      <c r="B55" s="92">
        <v>63</v>
      </c>
      <c r="C55" s="234">
        <v>464164</v>
      </c>
      <c r="D55" s="235">
        <v>559663</v>
      </c>
      <c r="E55" s="68"/>
    </row>
    <row r="56" spans="1:5" s="67" customFormat="1" ht="25.5" x14ac:dyDescent="0.2">
      <c r="A56" s="96" t="s">
        <v>136</v>
      </c>
      <c r="B56" s="92">
        <v>64</v>
      </c>
      <c r="C56" s="235"/>
      <c r="D56" s="235"/>
      <c r="E56" s="68"/>
    </row>
    <row r="57" spans="1:5" s="67" customFormat="1" x14ac:dyDescent="0.2">
      <c r="A57" s="90" t="s">
        <v>137</v>
      </c>
      <c r="B57" s="92">
        <v>65</v>
      </c>
      <c r="C57" s="234"/>
      <c r="D57" s="235"/>
      <c r="E57" s="68"/>
    </row>
    <row r="58" spans="1:5" s="67" customFormat="1" x14ac:dyDescent="0.2">
      <c r="A58" s="90" t="s">
        <v>138</v>
      </c>
      <c r="B58" s="92">
        <v>66</v>
      </c>
      <c r="C58" s="234"/>
      <c r="D58" s="235"/>
      <c r="E58" s="68"/>
    </row>
    <row r="59" spans="1:5" s="67" customFormat="1" x14ac:dyDescent="0.2">
      <c r="A59" s="90" t="s">
        <v>139</v>
      </c>
      <c r="B59" s="92">
        <v>67</v>
      </c>
      <c r="C59" s="234">
        <v>20009</v>
      </c>
      <c r="D59" s="235"/>
      <c r="E59" s="68"/>
    </row>
    <row r="60" spans="1:5" s="67" customFormat="1" x14ac:dyDescent="0.2">
      <c r="A60" s="90" t="s">
        <v>140</v>
      </c>
      <c r="B60" s="92">
        <v>68</v>
      </c>
      <c r="C60" s="234"/>
      <c r="D60" s="235"/>
      <c r="E60" s="68"/>
    </row>
    <row r="61" spans="1:5" s="67" customFormat="1" x14ac:dyDescent="0.2">
      <c r="A61" s="90" t="s">
        <v>141</v>
      </c>
      <c r="B61" s="92">
        <v>69</v>
      </c>
      <c r="C61" s="234"/>
      <c r="D61" s="235"/>
      <c r="E61" s="68"/>
    </row>
    <row r="62" spans="1:5" s="67" customFormat="1" x14ac:dyDescent="0.2">
      <c r="A62" s="90" t="s">
        <v>142</v>
      </c>
      <c r="B62" s="92">
        <v>70</v>
      </c>
      <c r="C62" s="234"/>
      <c r="D62" s="235"/>
      <c r="E62" s="68"/>
    </row>
    <row r="63" spans="1:5" s="67" customFormat="1" x14ac:dyDescent="0.2">
      <c r="A63" s="90" t="s">
        <v>143</v>
      </c>
      <c r="B63" s="92">
        <v>71</v>
      </c>
      <c r="C63" s="234"/>
      <c r="D63" s="235"/>
      <c r="E63" s="68"/>
    </row>
    <row r="64" spans="1:5" s="67" customFormat="1" x14ac:dyDescent="0.2">
      <c r="A64" s="90" t="s">
        <v>144</v>
      </c>
      <c r="B64" s="92">
        <v>72</v>
      </c>
      <c r="C64" s="235"/>
      <c r="D64" s="235"/>
      <c r="E64" s="68"/>
    </row>
    <row r="65" spans="1:5" s="67" customFormat="1" x14ac:dyDescent="0.2">
      <c r="A65" s="90" t="s">
        <v>145</v>
      </c>
      <c r="B65" s="92">
        <v>73</v>
      </c>
      <c r="C65" s="234">
        <v>22721</v>
      </c>
      <c r="D65" s="235">
        <v>196834</v>
      </c>
      <c r="E65" s="68"/>
    </row>
    <row r="66" spans="1:5" s="67" customFormat="1" x14ac:dyDescent="0.2">
      <c r="A66" s="95" t="s">
        <v>146</v>
      </c>
      <c r="B66" s="89">
        <v>80</v>
      </c>
      <c r="C66" s="236">
        <f>C37-C51</f>
        <v>-1265270</v>
      </c>
      <c r="D66" s="236">
        <f>D37-D51</f>
        <v>-1145670</v>
      </c>
      <c r="E66" s="68"/>
    </row>
    <row r="67" spans="1:5" s="67" customFormat="1" x14ac:dyDescent="0.2">
      <c r="A67" s="85" t="s">
        <v>147</v>
      </c>
      <c r="B67" s="89"/>
      <c r="C67" s="237"/>
      <c r="D67" s="237"/>
      <c r="E67" s="68"/>
    </row>
    <row r="68" spans="1:5" s="67" customFormat="1" x14ac:dyDescent="0.2">
      <c r="A68" s="88" t="s">
        <v>148</v>
      </c>
      <c r="B68" s="89">
        <v>90</v>
      </c>
      <c r="C68" s="236">
        <f>SUM(C70:C73)</f>
        <v>0</v>
      </c>
      <c r="D68" s="236">
        <f>SUM(D70:D73)</f>
        <v>0</v>
      </c>
      <c r="E68" s="68"/>
    </row>
    <row r="69" spans="1:5" s="67" customFormat="1" x14ac:dyDescent="0.2">
      <c r="A69" s="90" t="s">
        <v>104</v>
      </c>
      <c r="B69" s="92"/>
      <c r="C69" s="238"/>
      <c r="D69" s="239"/>
      <c r="E69" s="68"/>
    </row>
    <row r="70" spans="1:5" s="67" customFormat="1" x14ac:dyDescent="0.2">
      <c r="A70" s="90" t="s">
        <v>149</v>
      </c>
      <c r="B70" s="92">
        <v>91</v>
      </c>
      <c r="C70" s="234"/>
      <c r="D70" s="235"/>
      <c r="E70" s="68"/>
    </row>
    <row r="71" spans="1:5" s="67" customFormat="1" x14ac:dyDescent="0.2">
      <c r="A71" s="90" t="s">
        <v>150</v>
      </c>
      <c r="B71" s="92">
        <v>92</v>
      </c>
      <c r="C71" s="234">
        <v>0</v>
      </c>
      <c r="D71" s="235">
        <v>0</v>
      </c>
      <c r="E71" s="68"/>
    </row>
    <row r="72" spans="1:5" s="67" customFormat="1" x14ac:dyDescent="0.2">
      <c r="A72" s="90" t="s">
        <v>151</v>
      </c>
      <c r="B72" s="92">
        <v>93</v>
      </c>
      <c r="C72" s="94"/>
      <c r="D72" s="94"/>
      <c r="E72" s="68"/>
    </row>
    <row r="73" spans="1:5" s="67" customFormat="1" x14ac:dyDescent="0.2">
      <c r="A73" s="90" t="s">
        <v>152</v>
      </c>
      <c r="B73" s="92">
        <v>94</v>
      </c>
      <c r="C73" s="227"/>
      <c r="D73" s="228"/>
      <c r="E73" s="68"/>
    </row>
    <row r="74" spans="1:5" s="67" customFormat="1" x14ac:dyDescent="0.2">
      <c r="A74" s="88" t="s">
        <v>153</v>
      </c>
      <c r="B74" s="86">
        <v>100</v>
      </c>
      <c r="C74" s="240">
        <f>SUM(C75:C80)</f>
        <v>407989</v>
      </c>
      <c r="D74" s="240">
        <f>SUM(D75:D80)</f>
        <v>260645</v>
      </c>
      <c r="E74" s="68"/>
    </row>
    <row r="75" spans="1:5" s="67" customFormat="1" x14ac:dyDescent="0.2">
      <c r="A75" s="90" t="s">
        <v>104</v>
      </c>
      <c r="B75" s="91"/>
      <c r="C75" s="231"/>
      <c r="D75" s="232"/>
      <c r="E75" s="68"/>
    </row>
    <row r="76" spans="1:5" s="67" customFormat="1" x14ac:dyDescent="0.2">
      <c r="A76" s="90" t="s">
        <v>154</v>
      </c>
      <c r="B76" s="91">
        <v>101</v>
      </c>
      <c r="C76" s="227"/>
      <c r="D76" s="228"/>
      <c r="E76" s="68"/>
    </row>
    <row r="77" spans="1:5" s="67" customFormat="1" x14ac:dyDescent="0.2">
      <c r="A77" s="90" t="s">
        <v>155</v>
      </c>
      <c r="B77" s="91">
        <v>102</v>
      </c>
      <c r="C77" s="94"/>
      <c r="D77" s="94">
        <v>253595</v>
      </c>
      <c r="E77" s="68"/>
    </row>
    <row r="78" spans="1:5" s="67" customFormat="1" x14ac:dyDescent="0.2">
      <c r="A78" s="90" t="s">
        <v>156</v>
      </c>
      <c r="B78" s="91">
        <v>103</v>
      </c>
      <c r="C78" s="227">
        <v>401310</v>
      </c>
      <c r="D78" s="228"/>
      <c r="E78" s="68"/>
    </row>
    <row r="79" spans="1:5" s="67" customFormat="1" x14ac:dyDescent="0.2">
      <c r="A79" s="90" t="s">
        <v>157</v>
      </c>
      <c r="B79" s="91">
        <v>104</v>
      </c>
      <c r="C79" s="227"/>
      <c r="D79" s="228"/>
      <c r="E79" s="68"/>
    </row>
    <row r="80" spans="1:5" s="67" customFormat="1" x14ac:dyDescent="0.2">
      <c r="A80" s="90" t="s">
        <v>158</v>
      </c>
      <c r="B80" s="91">
        <v>105</v>
      </c>
      <c r="C80" s="252">
        <v>6679</v>
      </c>
      <c r="D80" s="253">
        <v>7050</v>
      </c>
      <c r="E80" s="68"/>
    </row>
    <row r="81" spans="1:6" s="67" customFormat="1" x14ac:dyDescent="0.2">
      <c r="A81" s="95" t="s">
        <v>159</v>
      </c>
      <c r="B81" s="86">
        <v>110</v>
      </c>
      <c r="C81" s="240">
        <f>C68-C74</f>
        <v>-407989</v>
      </c>
      <c r="D81" s="240">
        <f>D68-D74</f>
        <v>-260645</v>
      </c>
      <c r="E81" s="68"/>
    </row>
    <row r="82" spans="1:6" s="67" customFormat="1" x14ac:dyDescent="0.2">
      <c r="A82" s="88" t="s">
        <v>160</v>
      </c>
      <c r="B82" s="86">
        <v>120</v>
      </c>
      <c r="C82" s="241">
        <v>160784</v>
      </c>
      <c r="D82" s="242">
        <v>-244084</v>
      </c>
      <c r="E82" s="68"/>
    </row>
    <row r="83" spans="1:6" s="67" customFormat="1" x14ac:dyDescent="0.2">
      <c r="A83" s="95" t="s">
        <v>161</v>
      </c>
      <c r="B83" s="86">
        <v>130</v>
      </c>
      <c r="C83" s="241">
        <v>534</v>
      </c>
      <c r="D83" s="242">
        <v>-2696</v>
      </c>
      <c r="E83" s="68"/>
      <c r="F83" s="68"/>
    </row>
    <row r="84" spans="1:6" s="67" customFormat="1" ht="25.5" x14ac:dyDescent="0.2">
      <c r="A84" s="95" t="s">
        <v>162</v>
      </c>
      <c r="B84" s="86">
        <v>140</v>
      </c>
      <c r="C84" s="240">
        <f>C35+C66+C81+C82+C83</f>
        <v>-7212874</v>
      </c>
      <c r="D84" s="240">
        <f>D35+D66+D81+D82+D83</f>
        <v>-2851147</v>
      </c>
      <c r="E84" s="68"/>
    </row>
    <row r="85" spans="1:6" s="67" customFormat="1" x14ac:dyDescent="0.2">
      <c r="A85" s="93" t="s">
        <v>163</v>
      </c>
      <c r="B85" s="91">
        <v>150</v>
      </c>
      <c r="C85" s="243">
        <v>17752691</v>
      </c>
      <c r="D85" s="243">
        <v>16394188</v>
      </c>
      <c r="E85" s="68"/>
    </row>
    <row r="86" spans="1:6" s="67" customFormat="1" x14ac:dyDescent="0.2">
      <c r="A86" s="93" t="s">
        <v>164</v>
      </c>
      <c r="B86" s="91">
        <v>160</v>
      </c>
      <c r="C86" s="233">
        <f>C85+C84</f>
        <v>10539817</v>
      </c>
      <c r="D86" s="233">
        <f>D85+D84</f>
        <v>13543041</v>
      </c>
      <c r="E86" s="68"/>
    </row>
    <row r="87" spans="1:6" s="67" customFormat="1" x14ac:dyDescent="0.2">
      <c r="A87" s="72"/>
      <c r="B87" s="72"/>
      <c r="C87" s="72"/>
      <c r="D87" s="72"/>
      <c r="E87" s="68"/>
    </row>
    <row r="88" spans="1:6" s="30" customFormat="1" x14ac:dyDescent="0.2">
      <c r="A88" s="155" t="s">
        <v>405</v>
      </c>
      <c r="B88" s="156"/>
      <c r="C88" s="156"/>
      <c r="D88" s="156"/>
      <c r="E88" s="5"/>
      <c r="F88" s="5"/>
    </row>
    <row r="89" spans="1:6" s="30" customFormat="1" ht="15" x14ac:dyDescent="0.35">
      <c r="A89" s="155" t="s">
        <v>406</v>
      </c>
      <c r="B89" s="154"/>
      <c r="C89" s="146" t="s">
        <v>407</v>
      </c>
      <c r="D89" s="146"/>
      <c r="E89" s="5"/>
      <c r="F89" s="5"/>
    </row>
    <row r="90" spans="1:6" s="30" customFormat="1" x14ac:dyDescent="0.2">
      <c r="A90" s="153"/>
      <c r="B90" s="62"/>
      <c r="C90" s="62"/>
      <c r="D90" s="72"/>
      <c r="E90" s="5"/>
      <c r="F90" s="5"/>
    </row>
    <row r="91" spans="1:6" s="30" customFormat="1" x14ac:dyDescent="0.2">
      <c r="A91" s="152"/>
      <c r="B91" s="6"/>
      <c r="C91" s="3"/>
      <c r="D91" s="10"/>
      <c r="E91" s="5"/>
      <c r="F91" s="5"/>
    </row>
    <row r="92" spans="1:6" s="30" customFormat="1" x14ac:dyDescent="0.2">
      <c r="A92" s="152" t="s">
        <v>408</v>
      </c>
      <c r="B92" s="15"/>
      <c r="C92" s="146" t="s">
        <v>409</v>
      </c>
      <c r="D92" s="251"/>
      <c r="E92" s="5"/>
      <c r="F92" s="5"/>
    </row>
    <row r="93" spans="1:6" s="6" customFormat="1" x14ac:dyDescent="0.2">
      <c r="A93" s="151" t="s">
        <v>165</v>
      </c>
      <c r="C93" s="3"/>
      <c r="D93" s="10"/>
      <c r="E93" s="5"/>
      <c r="F93" s="5"/>
    </row>
    <row r="94" spans="1:6" s="67" customFormat="1" x14ac:dyDescent="0.2">
      <c r="A94" s="72"/>
      <c r="B94" s="72"/>
      <c r="C94" s="72"/>
      <c r="D94" s="72"/>
      <c r="E94" s="68"/>
    </row>
    <row r="95" spans="1:6" s="67" customFormat="1" x14ac:dyDescent="0.2">
      <c r="A95" s="97"/>
      <c r="B95" s="98"/>
      <c r="E95" s="68"/>
    </row>
    <row r="96" spans="1:6" s="67" customFormat="1" x14ac:dyDescent="0.2">
      <c r="A96" s="99"/>
      <c r="C96" s="67" t="s">
        <v>413</v>
      </c>
      <c r="E96" s="68"/>
    </row>
    <row r="97" spans="1:5" s="67" customFormat="1" x14ac:dyDescent="0.2">
      <c r="A97" s="99"/>
      <c r="E97" s="68"/>
    </row>
    <row r="98" spans="1:5" s="67" customFormat="1" x14ac:dyDescent="0.2">
      <c r="A98" s="99"/>
      <c r="E98" s="68"/>
    </row>
    <row r="99" spans="1:5" s="67" customFormat="1" x14ac:dyDescent="0.2">
      <c r="A99" s="99"/>
      <c r="E99" s="68"/>
    </row>
    <row r="100" spans="1:5" s="67" customFormat="1" x14ac:dyDescent="0.2">
      <c r="A100" s="99"/>
      <c r="E100" s="68"/>
    </row>
    <row r="101" spans="1:5" s="67" customFormat="1" x14ac:dyDescent="0.2">
      <c r="A101" s="99"/>
      <c r="E101" s="68"/>
    </row>
    <row r="102" spans="1:5" s="67" customFormat="1" x14ac:dyDescent="0.2">
      <c r="A102" s="99"/>
      <c r="E102" s="68"/>
    </row>
    <row r="103" spans="1:5" s="67" customFormat="1" x14ac:dyDescent="0.2">
      <c r="A103" s="99"/>
      <c r="E103" s="68"/>
    </row>
  </sheetData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EE5AA-CB3D-4DD2-83A9-04DC7ADAC946}">
  <sheetPr>
    <tabColor rgb="FFFFFF00"/>
    <pageSetUpPr autoPageBreaks="0"/>
  </sheetPr>
  <dimension ref="A1:M97"/>
  <sheetViews>
    <sheetView tabSelected="1" topLeftCell="B49" zoomScale="80" zoomScaleNormal="80" workbookViewId="0">
      <selection activeCell="J68" sqref="J68"/>
    </sheetView>
  </sheetViews>
  <sheetFormatPr defaultColWidth="9.42578125" defaultRowHeight="12" x14ac:dyDescent="0.2"/>
  <cols>
    <col min="1" max="1" width="68.85546875" style="101" customWidth="1"/>
    <col min="2" max="2" width="5.42578125" style="101" customWidth="1"/>
    <col min="3" max="3" width="19.42578125" style="100" customWidth="1"/>
    <col min="4" max="6" width="13.42578125" style="100" customWidth="1"/>
    <col min="7" max="8" width="15.42578125" style="100" bestFit="1" customWidth="1"/>
    <col min="9" max="9" width="12.85546875" style="101" customWidth="1"/>
    <col min="10" max="10" width="13" style="101" customWidth="1"/>
    <col min="11" max="11" width="16.5703125" style="101" customWidth="1"/>
    <col min="12" max="12" width="15" style="105" bestFit="1" customWidth="1"/>
    <col min="13" max="13" width="9.42578125" style="106" customWidth="1"/>
    <col min="14" max="18" width="9.42578125" style="106"/>
    <col min="19" max="19" width="9.42578125" style="106" customWidth="1"/>
    <col min="20" max="22" width="9.42578125" style="106"/>
    <col min="23" max="23" width="9.42578125" style="106" customWidth="1"/>
    <col min="24" max="25" width="9.42578125" style="106"/>
    <col min="26" max="27" width="9.42578125" style="106" customWidth="1"/>
    <col min="28" max="48" width="9.42578125" style="106"/>
    <col min="49" max="49" width="9.42578125" style="106" customWidth="1"/>
    <col min="50" max="56" width="9.42578125" style="106"/>
    <col min="57" max="57" width="9.42578125" style="106" customWidth="1"/>
    <col min="58" max="90" width="9.42578125" style="106"/>
    <col min="91" max="91" width="9.42578125" style="106" customWidth="1"/>
    <col min="92" max="16384" width="9.42578125" style="106"/>
  </cols>
  <sheetData>
    <row r="1" spans="1:12" s="6" customFormat="1" ht="12.75" x14ac:dyDescent="0.2">
      <c r="A1" s="1"/>
      <c r="B1" s="2"/>
      <c r="C1" s="3"/>
      <c r="F1" s="5"/>
      <c r="K1" s="4" t="s">
        <v>170</v>
      </c>
    </row>
    <row r="2" spans="1:12" s="6" customFormat="1" ht="12.75" x14ac:dyDescent="0.2">
      <c r="A2" s="1"/>
      <c r="B2" s="2"/>
      <c r="C2" s="3"/>
      <c r="F2" s="5"/>
      <c r="K2" s="4" t="s">
        <v>88</v>
      </c>
    </row>
    <row r="3" spans="1:12" s="6" customFormat="1" ht="12.75" x14ac:dyDescent="0.2">
      <c r="A3" s="1"/>
      <c r="B3" s="2"/>
      <c r="C3" s="3"/>
      <c r="F3" s="5"/>
      <c r="K3" s="4" t="s">
        <v>89</v>
      </c>
    </row>
    <row r="4" spans="1:12" customFormat="1" ht="12.75" x14ac:dyDescent="0.2">
      <c r="A4" s="67"/>
      <c r="B4" s="67"/>
      <c r="C4" s="67"/>
      <c r="D4" s="67"/>
      <c r="E4" s="100"/>
      <c r="F4" s="68"/>
      <c r="G4" s="67"/>
      <c r="H4" s="67"/>
      <c r="I4" s="67"/>
      <c r="J4" s="67"/>
      <c r="K4" s="69"/>
      <c r="L4" s="67"/>
    </row>
    <row r="5" spans="1:12" s="71" customFormat="1" ht="12.75" x14ac:dyDescent="0.2">
      <c r="A5" s="70"/>
      <c r="B5" s="70"/>
      <c r="C5" s="70"/>
      <c r="D5" s="70"/>
      <c r="F5" s="68"/>
      <c r="G5" s="70"/>
      <c r="H5" s="70"/>
      <c r="I5" s="70"/>
      <c r="J5" s="70"/>
      <c r="K5" s="4" t="s">
        <v>171</v>
      </c>
      <c r="L5" s="70"/>
    </row>
    <row r="6" spans="1:12" s="71" customFormat="1" ht="12.75" x14ac:dyDescent="0.2">
      <c r="A6" s="70"/>
      <c r="B6" s="70"/>
      <c r="C6" s="70"/>
      <c r="D6" s="70"/>
      <c r="F6" s="68"/>
      <c r="G6" s="70"/>
      <c r="H6" s="70"/>
      <c r="I6" s="70"/>
      <c r="J6" s="70"/>
      <c r="K6" s="4" t="s">
        <v>172</v>
      </c>
      <c r="L6" s="70"/>
    </row>
    <row r="7" spans="1:12" s="71" customFormat="1" ht="12.75" x14ac:dyDescent="0.2">
      <c r="A7" s="72"/>
      <c r="B7" s="72" t="s">
        <v>36</v>
      </c>
      <c r="C7" s="73" t="s">
        <v>37</v>
      </c>
      <c r="D7" s="72"/>
      <c r="F7" s="68"/>
      <c r="G7" s="70"/>
      <c r="H7" s="70"/>
      <c r="I7" s="70"/>
      <c r="J7" s="70"/>
      <c r="K7" s="4" t="s">
        <v>173</v>
      </c>
      <c r="L7" s="70"/>
    </row>
    <row r="8" spans="1:12" s="71" customFormat="1" ht="12.75" x14ac:dyDescent="0.2">
      <c r="A8" s="72"/>
      <c r="B8" s="72"/>
      <c r="C8" s="73"/>
      <c r="D8" s="72"/>
      <c r="F8" s="68"/>
      <c r="G8" s="70"/>
      <c r="H8" s="70"/>
      <c r="I8" s="70"/>
      <c r="J8" s="70"/>
      <c r="K8" s="4"/>
      <c r="L8" s="70"/>
    </row>
    <row r="9" spans="1:12" x14ac:dyDescent="0.2">
      <c r="B9" s="102"/>
      <c r="C9" s="103"/>
      <c r="D9" s="103"/>
      <c r="E9" s="103"/>
      <c r="F9" s="103"/>
      <c r="G9" s="103"/>
      <c r="H9" s="103"/>
      <c r="I9" s="102"/>
      <c r="J9" s="102"/>
      <c r="K9" s="104" t="s">
        <v>174</v>
      </c>
    </row>
    <row r="10" spans="1:12" x14ac:dyDescent="0.2">
      <c r="A10" s="107" t="s">
        <v>166</v>
      </c>
      <c r="B10" s="102"/>
      <c r="C10" s="108" t="s">
        <v>167</v>
      </c>
      <c r="D10" s="103"/>
      <c r="E10" s="103"/>
      <c r="F10" s="103"/>
      <c r="G10" s="103"/>
      <c r="H10" s="103"/>
      <c r="I10" s="102"/>
      <c r="J10" s="102"/>
      <c r="K10" s="102"/>
    </row>
    <row r="11" spans="1:12" x14ac:dyDescent="0.2">
      <c r="A11" s="107"/>
      <c r="B11" s="102"/>
      <c r="C11" s="109"/>
      <c r="D11" s="103"/>
      <c r="E11" s="103"/>
      <c r="F11" s="103"/>
      <c r="G11" s="103"/>
      <c r="H11" s="103"/>
      <c r="I11" s="102"/>
      <c r="J11" s="102"/>
      <c r="K11" s="102"/>
    </row>
    <row r="12" spans="1:12" x14ac:dyDescent="0.2">
      <c r="A12" s="107" t="s">
        <v>168</v>
      </c>
      <c r="B12" s="102"/>
      <c r="C12" s="109"/>
      <c r="D12" s="103"/>
      <c r="E12" s="103"/>
      <c r="F12" s="103"/>
      <c r="G12" s="103"/>
      <c r="H12" s="103"/>
      <c r="I12" s="102"/>
      <c r="J12" s="102"/>
      <c r="K12" s="102"/>
    </row>
    <row r="13" spans="1:12" x14ac:dyDescent="0.2">
      <c r="A13" s="107" t="s">
        <v>169</v>
      </c>
      <c r="B13" s="102"/>
      <c r="C13" s="110" t="str">
        <f>Ф1!C20</f>
        <v>June 30, 2024</v>
      </c>
      <c r="D13" s="103"/>
      <c r="E13" s="103"/>
      <c r="F13" s="103"/>
      <c r="G13" s="103"/>
      <c r="H13" s="103"/>
      <c r="I13" s="102"/>
      <c r="J13" s="102"/>
      <c r="K13" s="102"/>
    </row>
    <row r="14" spans="1:12" x14ac:dyDescent="0.2">
      <c r="A14" s="111"/>
      <c r="B14" s="111"/>
      <c r="C14" s="112"/>
      <c r="D14" s="112"/>
      <c r="E14" s="112"/>
      <c r="F14" s="112"/>
      <c r="G14" s="112"/>
      <c r="H14" s="112"/>
      <c r="I14" s="111"/>
      <c r="J14" s="111"/>
      <c r="K14" s="113" t="s">
        <v>175</v>
      </c>
    </row>
    <row r="15" spans="1:12" s="114" customFormat="1" ht="38.25" customHeight="1" x14ac:dyDescent="0.2">
      <c r="A15" s="263" t="s">
        <v>176</v>
      </c>
      <c r="B15" s="263" t="s">
        <v>98</v>
      </c>
      <c r="C15" s="265" t="s">
        <v>414</v>
      </c>
      <c r="D15" s="266"/>
      <c r="E15" s="266"/>
      <c r="F15" s="266"/>
      <c r="G15" s="266"/>
      <c r="H15" s="267"/>
      <c r="I15" s="263" t="s">
        <v>183</v>
      </c>
      <c r="J15" s="263" t="s">
        <v>184</v>
      </c>
      <c r="K15" s="263" t="s">
        <v>185</v>
      </c>
      <c r="L15" s="105"/>
    </row>
    <row r="16" spans="1:12" s="114" customFormat="1" ht="48" x14ac:dyDescent="0.2">
      <c r="A16" s="264"/>
      <c r="B16" s="264"/>
      <c r="C16" s="115" t="s">
        <v>177</v>
      </c>
      <c r="D16" s="115" t="s">
        <v>178</v>
      </c>
      <c r="E16" s="115" t="s">
        <v>179</v>
      </c>
      <c r="F16" s="115" t="s">
        <v>180</v>
      </c>
      <c r="G16" s="115" t="s">
        <v>181</v>
      </c>
      <c r="H16" s="115" t="s">
        <v>182</v>
      </c>
      <c r="I16" s="264"/>
      <c r="J16" s="264"/>
      <c r="K16" s="264"/>
      <c r="L16" s="105"/>
    </row>
    <row r="17" spans="1:12" s="121" customFormat="1" x14ac:dyDescent="0.2">
      <c r="A17" s="116" t="s">
        <v>186</v>
      </c>
      <c r="B17" s="117" t="s">
        <v>0</v>
      </c>
      <c r="C17" s="118">
        <v>4405169</v>
      </c>
      <c r="D17" s="118"/>
      <c r="E17" s="118"/>
      <c r="F17" s="118">
        <v>-400409</v>
      </c>
      <c r="G17" s="118">
        <v>79318531</v>
      </c>
      <c r="H17" s="118"/>
      <c r="I17" s="119">
        <f t="shared" ref="I17:I22" si="0">SUM(C17:H17)</f>
        <v>83323291</v>
      </c>
      <c r="J17" s="119"/>
      <c r="K17" s="119">
        <f t="shared" ref="K17:K22" si="1">I17+J17</f>
        <v>83323291</v>
      </c>
      <c r="L17" s="120"/>
    </row>
    <row r="18" spans="1:12" x14ac:dyDescent="0.2">
      <c r="A18" s="122" t="s">
        <v>187</v>
      </c>
      <c r="B18" s="123" t="s">
        <v>1</v>
      </c>
      <c r="C18" s="124"/>
      <c r="D18" s="124"/>
      <c r="E18" s="124"/>
      <c r="F18" s="124"/>
      <c r="G18" s="124"/>
      <c r="H18" s="124"/>
      <c r="I18" s="119">
        <f t="shared" si="0"/>
        <v>0</v>
      </c>
      <c r="J18" s="119"/>
      <c r="K18" s="119">
        <f t="shared" si="1"/>
        <v>0</v>
      </c>
    </row>
    <row r="19" spans="1:12" x14ac:dyDescent="0.2">
      <c r="A19" s="122" t="s">
        <v>188</v>
      </c>
      <c r="B19" s="123" t="s">
        <v>38</v>
      </c>
      <c r="C19" s="125">
        <v>4405169</v>
      </c>
      <c r="D19" s="125">
        <v>0</v>
      </c>
      <c r="E19" s="125">
        <v>0</v>
      </c>
      <c r="F19" s="125">
        <f t="shared" ref="F19:G19" si="2">F17+F18</f>
        <v>-400409</v>
      </c>
      <c r="G19" s="125">
        <f t="shared" si="2"/>
        <v>79318531</v>
      </c>
      <c r="H19" s="125">
        <v>0</v>
      </c>
      <c r="I19" s="119">
        <f t="shared" si="0"/>
        <v>83323291</v>
      </c>
      <c r="J19" s="119">
        <v>0</v>
      </c>
      <c r="K19" s="119">
        <f t="shared" si="1"/>
        <v>83323291</v>
      </c>
    </row>
    <row r="20" spans="1:12" x14ac:dyDescent="0.2">
      <c r="A20" s="122" t="s">
        <v>189</v>
      </c>
      <c r="B20" s="123" t="s">
        <v>17</v>
      </c>
      <c r="C20" s="125">
        <v>0</v>
      </c>
      <c r="D20" s="125">
        <v>0</v>
      </c>
      <c r="E20" s="125">
        <v>0</v>
      </c>
      <c r="F20" s="125">
        <f t="shared" ref="F20:G20" si="3">F21+F22</f>
        <v>-37499</v>
      </c>
      <c r="G20" s="125">
        <f t="shared" si="3"/>
        <v>17683940</v>
      </c>
      <c r="H20" s="125">
        <v>0</v>
      </c>
      <c r="I20" s="119">
        <f t="shared" si="0"/>
        <v>17646441</v>
      </c>
      <c r="J20" s="119">
        <v>0</v>
      </c>
      <c r="K20" s="119">
        <f t="shared" si="1"/>
        <v>17646441</v>
      </c>
    </row>
    <row r="21" spans="1:12" x14ac:dyDescent="0.2">
      <c r="A21" s="122" t="s">
        <v>190</v>
      </c>
      <c r="B21" s="123" t="s">
        <v>39</v>
      </c>
      <c r="C21" s="244"/>
      <c r="D21" s="244"/>
      <c r="E21" s="244"/>
      <c r="F21" s="244"/>
      <c r="G21" s="244">
        <v>17638627</v>
      </c>
      <c r="H21" s="118"/>
      <c r="I21" s="119">
        <f t="shared" si="0"/>
        <v>17638627</v>
      </c>
      <c r="J21" s="119"/>
      <c r="K21" s="119">
        <f t="shared" si="1"/>
        <v>17638627</v>
      </c>
    </row>
    <row r="22" spans="1:12" x14ac:dyDescent="0.2">
      <c r="A22" s="122" t="s">
        <v>191</v>
      </c>
      <c r="B22" s="123" t="s">
        <v>40</v>
      </c>
      <c r="C22" s="125">
        <v>0</v>
      </c>
      <c r="D22" s="125">
        <v>0</v>
      </c>
      <c r="E22" s="125">
        <v>0</v>
      </c>
      <c r="F22" s="125">
        <f t="shared" ref="F22:G22" si="4">SUM(F24:F32)</f>
        <v>-37499</v>
      </c>
      <c r="G22" s="125">
        <f t="shared" si="4"/>
        <v>45313</v>
      </c>
      <c r="H22" s="125">
        <v>0</v>
      </c>
      <c r="I22" s="119">
        <f t="shared" si="0"/>
        <v>7814</v>
      </c>
      <c r="J22" s="126">
        <v>0</v>
      </c>
      <c r="K22" s="119">
        <f t="shared" si="1"/>
        <v>7814</v>
      </c>
    </row>
    <row r="23" spans="1:12" x14ac:dyDescent="0.2">
      <c r="A23" s="122" t="s">
        <v>19</v>
      </c>
      <c r="B23" s="123"/>
      <c r="C23" s="124"/>
      <c r="D23" s="124"/>
      <c r="E23" s="124"/>
      <c r="F23" s="124"/>
      <c r="G23" s="124"/>
      <c r="H23" s="124"/>
      <c r="I23" s="127"/>
      <c r="J23" s="118"/>
      <c r="K23" s="118"/>
    </row>
    <row r="24" spans="1:12" ht="24" x14ac:dyDescent="0.2">
      <c r="A24" s="122" t="s">
        <v>192</v>
      </c>
      <c r="B24" s="123" t="s">
        <v>41</v>
      </c>
      <c r="C24" s="244"/>
      <c r="D24" s="244"/>
      <c r="E24" s="244"/>
      <c r="F24" s="124"/>
      <c r="G24" s="244"/>
      <c r="H24" s="244"/>
      <c r="I24" s="125"/>
      <c r="J24" s="245"/>
      <c r="K24" s="246">
        <f>SUM(C25+D24+E24+F24+H24+J24)</f>
        <v>0</v>
      </c>
    </row>
    <row r="25" spans="1:12" ht="24" x14ac:dyDescent="0.2">
      <c r="A25" s="122" t="s">
        <v>193</v>
      </c>
      <c r="B25" s="123" t="s">
        <v>42</v>
      </c>
      <c r="C25" s="244"/>
      <c r="D25" s="244"/>
      <c r="E25" s="244"/>
      <c r="F25" s="124">
        <v>-6934</v>
      </c>
      <c r="G25" s="124"/>
      <c r="H25" s="124"/>
      <c r="I25" s="125">
        <f>SUM(C25:H25)</f>
        <v>-6934</v>
      </c>
      <c r="J25" s="119"/>
      <c r="K25" s="246">
        <f t="shared" ref="K25:K32" si="5">SUM(C26+D25+E25+F25+H25+J25)</f>
        <v>-6934</v>
      </c>
    </row>
    <row r="26" spans="1:12" x14ac:dyDescent="0.2">
      <c r="A26" s="122" t="s">
        <v>194</v>
      </c>
      <c r="B26" s="123" t="s">
        <v>43</v>
      </c>
      <c r="C26" s="244"/>
      <c r="D26" s="244"/>
      <c r="E26" s="244"/>
      <c r="F26" s="124"/>
      <c r="G26" s="124"/>
      <c r="H26" s="124"/>
      <c r="I26" s="125"/>
      <c r="J26" s="245"/>
      <c r="K26" s="246">
        <f t="shared" si="5"/>
        <v>0</v>
      </c>
    </row>
    <row r="27" spans="1:12" ht="24" x14ac:dyDescent="0.2">
      <c r="A27" s="122" t="s">
        <v>195</v>
      </c>
      <c r="B27" s="123" t="s">
        <v>44</v>
      </c>
      <c r="C27" s="244"/>
      <c r="D27" s="244"/>
      <c r="E27" s="244"/>
      <c r="F27" s="124"/>
      <c r="G27" s="124"/>
      <c r="H27" s="124"/>
      <c r="I27" s="125">
        <f t="shared" ref="I27:I33" si="6">SUM(C27:H27)</f>
        <v>0</v>
      </c>
      <c r="J27" s="119"/>
      <c r="K27" s="246">
        <f t="shared" si="5"/>
        <v>0</v>
      </c>
    </row>
    <row r="28" spans="1:12" x14ac:dyDescent="0.2">
      <c r="A28" s="122" t="s">
        <v>196</v>
      </c>
      <c r="B28" s="123" t="s">
        <v>45</v>
      </c>
      <c r="C28" s="244"/>
      <c r="D28" s="244"/>
      <c r="E28" s="244"/>
      <c r="F28" s="124"/>
      <c r="G28" s="124">
        <v>45313</v>
      </c>
      <c r="H28" s="124"/>
      <c r="I28" s="125">
        <f t="shared" si="6"/>
        <v>45313</v>
      </c>
      <c r="J28" s="119"/>
      <c r="K28" s="246">
        <f>SUM(C29+D28+E28+F28+H28+J28+I28)</f>
        <v>45313</v>
      </c>
    </row>
    <row r="29" spans="1:12" x14ac:dyDescent="0.2">
      <c r="A29" s="122" t="s">
        <v>197</v>
      </c>
      <c r="B29" s="123" t="s">
        <v>46</v>
      </c>
      <c r="C29" s="244"/>
      <c r="D29" s="244"/>
      <c r="E29" s="244"/>
      <c r="F29" s="124"/>
      <c r="G29" s="124"/>
      <c r="H29" s="124"/>
      <c r="I29" s="125">
        <f t="shared" si="6"/>
        <v>0</v>
      </c>
      <c r="J29" s="119"/>
      <c r="K29" s="246">
        <f t="shared" si="5"/>
        <v>0</v>
      </c>
    </row>
    <row r="30" spans="1:12" x14ac:dyDescent="0.2">
      <c r="A30" s="122" t="s">
        <v>198</v>
      </c>
      <c r="B30" s="123" t="s">
        <v>47</v>
      </c>
      <c r="C30" s="244"/>
      <c r="D30" s="244"/>
      <c r="E30" s="244"/>
      <c r="F30" s="124"/>
      <c r="G30" s="124"/>
      <c r="H30" s="124"/>
      <c r="I30" s="125">
        <f t="shared" si="6"/>
        <v>0</v>
      </c>
      <c r="J30" s="119"/>
      <c r="K30" s="246">
        <f t="shared" si="5"/>
        <v>0</v>
      </c>
    </row>
    <row r="31" spans="1:12" x14ac:dyDescent="0.2">
      <c r="A31" s="122" t="s">
        <v>199</v>
      </c>
      <c r="B31" s="123" t="s">
        <v>48</v>
      </c>
      <c r="C31" s="124"/>
      <c r="D31" s="124"/>
      <c r="E31" s="124"/>
      <c r="F31" s="124"/>
      <c r="G31" s="124"/>
      <c r="H31" s="124"/>
      <c r="I31" s="125">
        <f t="shared" si="6"/>
        <v>0</v>
      </c>
      <c r="J31" s="119"/>
      <c r="K31" s="246">
        <f t="shared" si="5"/>
        <v>0</v>
      </c>
    </row>
    <row r="32" spans="1:12" s="134" customFormat="1" x14ac:dyDescent="0.2">
      <c r="A32" s="128" t="s">
        <v>200</v>
      </c>
      <c r="B32" s="129" t="s">
        <v>49</v>
      </c>
      <c r="C32" s="247"/>
      <c r="D32" s="247"/>
      <c r="E32" s="247"/>
      <c r="F32" s="130">
        <v>-30565</v>
      </c>
      <c r="G32" s="130"/>
      <c r="H32" s="130"/>
      <c r="I32" s="131">
        <f t="shared" si="6"/>
        <v>-30565</v>
      </c>
      <c r="J32" s="132"/>
      <c r="K32" s="246">
        <f t="shared" si="5"/>
        <v>-30565</v>
      </c>
      <c r="L32" s="133"/>
    </row>
    <row r="33" spans="1:11" x14ac:dyDescent="0.2">
      <c r="A33" s="122" t="s">
        <v>201</v>
      </c>
      <c r="B33" s="123" t="s">
        <v>50</v>
      </c>
      <c r="C33" s="135">
        <v>0</v>
      </c>
      <c r="D33" s="135">
        <v>0</v>
      </c>
      <c r="E33" s="135">
        <v>0</v>
      </c>
      <c r="F33" s="135">
        <v>0</v>
      </c>
      <c r="G33" s="135">
        <f t="shared" ref="G33" si="7">SUM(G35+G40+G41+G42+G43+G44+G45+G46+G47)</f>
        <v>-7191983</v>
      </c>
      <c r="H33" s="135">
        <v>0</v>
      </c>
      <c r="I33" s="125">
        <f t="shared" si="6"/>
        <v>-7191983</v>
      </c>
      <c r="J33" s="126">
        <v>0</v>
      </c>
      <c r="K33" s="125">
        <f>SUM(C33+D33+E33+F33+H33+J33+I33)</f>
        <v>-7191983</v>
      </c>
    </row>
    <row r="34" spans="1:11" x14ac:dyDescent="0.2">
      <c r="A34" s="122" t="s">
        <v>202</v>
      </c>
      <c r="B34" s="123"/>
      <c r="C34" s="136"/>
      <c r="D34" s="136"/>
      <c r="E34" s="136"/>
      <c r="F34" s="136"/>
      <c r="G34" s="136"/>
      <c r="H34" s="136"/>
      <c r="I34" s="125"/>
      <c r="J34" s="127"/>
      <c r="K34" s="125"/>
    </row>
    <row r="35" spans="1:11" x14ac:dyDescent="0.2">
      <c r="A35" s="122" t="s">
        <v>203</v>
      </c>
      <c r="B35" s="123" t="s">
        <v>51</v>
      </c>
      <c r="C35" s="135">
        <v>0</v>
      </c>
      <c r="D35" s="135">
        <v>0</v>
      </c>
      <c r="E35" s="135">
        <v>0</v>
      </c>
      <c r="F35" s="135">
        <v>0</v>
      </c>
      <c r="G35" s="135">
        <v>0</v>
      </c>
      <c r="H35" s="135">
        <v>0</v>
      </c>
      <c r="I35" s="125">
        <f>SUM(C35:H35)</f>
        <v>0</v>
      </c>
      <c r="J35" s="126">
        <v>0</v>
      </c>
      <c r="K35" s="125">
        <f>SUM(C35+D35+E35+F35+H35+J35)</f>
        <v>0</v>
      </c>
    </row>
    <row r="36" spans="1:11" x14ac:dyDescent="0.2">
      <c r="A36" s="122" t="s">
        <v>202</v>
      </c>
      <c r="B36" s="123"/>
      <c r="C36" s="136"/>
      <c r="D36" s="136"/>
      <c r="E36" s="136"/>
      <c r="F36" s="136"/>
      <c r="G36" s="136"/>
      <c r="H36" s="136"/>
      <c r="I36" s="124"/>
      <c r="J36" s="127"/>
      <c r="K36" s="125"/>
    </row>
    <row r="37" spans="1:11" x14ac:dyDescent="0.2">
      <c r="A37" s="122" t="s">
        <v>204</v>
      </c>
      <c r="B37" s="123"/>
      <c r="C37" s="124"/>
      <c r="D37" s="124"/>
      <c r="E37" s="124"/>
      <c r="F37" s="124"/>
      <c r="G37" s="124"/>
      <c r="H37" s="124"/>
      <c r="I37" s="125">
        <f>SUM(C37:H37)</f>
        <v>0</v>
      </c>
      <c r="J37" s="119"/>
      <c r="K37" s="125">
        <f>SUM(C37+D37+E37+F37+H37+J37)</f>
        <v>0</v>
      </c>
    </row>
    <row r="38" spans="1:11" ht="24" x14ac:dyDescent="0.2">
      <c r="A38" s="122" t="s">
        <v>205</v>
      </c>
      <c r="B38" s="123"/>
      <c r="C38" s="124"/>
      <c r="D38" s="124"/>
      <c r="E38" s="124"/>
      <c r="F38" s="124"/>
      <c r="G38" s="124"/>
      <c r="H38" s="124"/>
      <c r="I38" s="125">
        <f t="shared" ref="I38:I47" si="8">SUM(C38:H38)</f>
        <v>0</v>
      </c>
      <c r="J38" s="119"/>
      <c r="K38" s="125">
        <f t="shared" ref="K38:K48" si="9">SUM(C38+D38+E38+F38+H38+J38)</f>
        <v>0</v>
      </c>
    </row>
    <row r="39" spans="1:11" x14ac:dyDescent="0.2">
      <c r="A39" s="122" t="s">
        <v>206</v>
      </c>
      <c r="B39" s="123"/>
      <c r="C39" s="124"/>
      <c r="D39" s="124"/>
      <c r="E39" s="124"/>
      <c r="F39" s="124"/>
      <c r="G39" s="124"/>
      <c r="H39" s="124"/>
      <c r="I39" s="125">
        <f t="shared" si="8"/>
        <v>0</v>
      </c>
      <c r="J39" s="119"/>
      <c r="K39" s="125">
        <f t="shared" si="9"/>
        <v>0</v>
      </c>
    </row>
    <row r="40" spans="1:11" x14ac:dyDescent="0.2">
      <c r="A40" s="122" t="s">
        <v>207</v>
      </c>
      <c r="B40" s="123" t="s">
        <v>52</v>
      </c>
      <c r="C40" s="124"/>
      <c r="D40" s="124"/>
      <c r="E40" s="124"/>
      <c r="F40" s="124"/>
      <c r="G40" s="124"/>
      <c r="H40" s="124"/>
      <c r="I40" s="125">
        <f t="shared" si="8"/>
        <v>0</v>
      </c>
      <c r="J40" s="119"/>
      <c r="K40" s="125">
        <f t="shared" si="9"/>
        <v>0</v>
      </c>
    </row>
    <row r="41" spans="1:11" x14ac:dyDescent="0.2">
      <c r="A41" s="122" t="s">
        <v>208</v>
      </c>
      <c r="B41" s="123" t="s">
        <v>53</v>
      </c>
      <c r="C41" s="124"/>
      <c r="D41" s="124"/>
      <c r="E41" s="124"/>
      <c r="F41" s="124"/>
      <c r="G41" s="124"/>
      <c r="H41" s="124"/>
      <c r="I41" s="125">
        <f t="shared" si="8"/>
        <v>0</v>
      </c>
      <c r="J41" s="119"/>
      <c r="K41" s="125">
        <f t="shared" si="9"/>
        <v>0</v>
      </c>
    </row>
    <row r="42" spans="1:11" x14ac:dyDescent="0.2">
      <c r="A42" s="122" t="s">
        <v>209</v>
      </c>
      <c r="B42" s="123" t="s">
        <v>54</v>
      </c>
      <c r="C42" s="124"/>
      <c r="D42" s="124"/>
      <c r="E42" s="124"/>
      <c r="F42" s="124"/>
      <c r="G42" s="124"/>
      <c r="H42" s="124"/>
      <c r="I42" s="125">
        <f t="shared" si="8"/>
        <v>0</v>
      </c>
      <c r="J42" s="119"/>
      <c r="K42" s="125">
        <f t="shared" si="9"/>
        <v>0</v>
      </c>
    </row>
    <row r="43" spans="1:11" x14ac:dyDescent="0.2">
      <c r="A43" s="122" t="s">
        <v>210</v>
      </c>
      <c r="B43" s="123" t="s">
        <v>55</v>
      </c>
      <c r="C43" s="124"/>
      <c r="D43" s="124"/>
      <c r="E43" s="124"/>
      <c r="F43" s="124"/>
      <c r="G43" s="124"/>
      <c r="H43" s="124"/>
      <c r="I43" s="125">
        <f t="shared" si="8"/>
        <v>0</v>
      </c>
      <c r="J43" s="119"/>
      <c r="K43" s="125">
        <f t="shared" si="9"/>
        <v>0</v>
      </c>
    </row>
    <row r="44" spans="1:11" x14ac:dyDescent="0.2">
      <c r="A44" s="122" t="s">
        <v>211</v>
      </c>
      <c r="B44" s="123" t="s">
        <v>56</v>
      </c>
      <c r="C44" s="124"/>
      <c r="D44" s="124"/>
      <c r="E44" s="124"/>
      <c r="F44" s="124"/>
      <c r="G44" s="124">
        <v>-7191983</v>
      </c>
      <c r="H44" s="124"/>
      <c r="I44" s="125">
        <f t="shared" si="8"/>
        <v>-7191983</v>
      </c>
      <c r="J44" s="119"/>
      <c r="K44" s="125">
        <f>SUM(C44+D44+E44+F44+H44+J44+I44)</f>
        <v>-7191983</v>
      </c>
    </row>
    <row r="45" spans="1:11" x14ac:dyDescent="0.2">
      <c r="A45" s="122" t="s">
        <v>212</v>
      </c>
      <c r="B45" s="123" t="s">
        <v>57</v>
      </c>
      <c r="C45" s="124"/>
      <c r="D45" s="124"/>
      <c r="E45" s="124"/>
      <c r="F45" s="124"/>
      <c r="G45" s="124"/>
      <c r="H45" s="124"/>
      <c r="I45" s="125">
        <f t="shared" si="8"/>
        <v>0</v>
      </c>
      <c r="J45" s="119"/>
      <c r="K45" s="125">
        <f t="shared" si="9"/>
        <v>0</v>
      </c>
    </row>
    <row r="46" spans="1:11" x14ac:dyDescent="0.2">
      <c r="A46" s="122" t="s">
        <v>213</v>
      </c>
      <c r="B46" s="123" t="s">
        <v>58</v>
      </c>
      <c r="C46" s="124"/>
      <c r="D46" s="124"/>
      <c r="E46" s="124"/>
      <c r="F46" s="124"/>
      <c r="G46" s="124"/>
      <c r="H46" s="124"/>
      <c r="I46" s="125">
        <f t="shared" si="8"/>
        <v>0</v>
      </c>
      <c r="J46" s="119"/>
      <c r="K46" s="125">
        <f t="shared" si="9"/>
        <v>0</v>
      </c>
    </row>
    <row r="47" spans="1:11" ht="24" x14ac:dyDescent="0.2">
      <c r="A47" s="122" t="s">
        <v>214</v>
      </c>
      <c r="B47" s="123" t="s">
        <v>59</v>
      </c>
      <c r="C47" s="124"/>
      <c r="D47" s="124"/>
      <c r="E47" s="124"/>
      <c r="F47" s="124"/>
      <c r="G47" s="124"/>
      <c r="H47" s="124"/>
      <c r="I47" s="125">
        <f t="shared" si="8"/>
        <v>0</v>
      </c>
      <c r="J47" s="119"/>
      <c r="K47" s="125">
        <f t="shared" si="9"/>
        <v>0</v>
      </c>
    </row>
    <row r="48" spans="1:11" x14ac:dyDescent="0.2">
      <c r="A48" s="122" t="s">
        <v>215</v>
      </c>
      <c r="B48" s="123" t="s">
        <v>60</v>
      </c>
      <c r="C48" s="124"/>
      <c r="D48" s="124"/>
      <c r="E48" s="124"/>
      <c r="F48" s="124"/>
      <c r="G48" s="124"/>
      <c r="H48" s="124"/>
      <c r="I48" s="125">
        <f t="shared" ref="I48" si="10">SUM(C48:H48)</f>
        <v>0</v>
      </c>
      <c r="J48" s="119"/>
      <c r="K48" s="125">
        <f t="shared" si="9"/>
        <v>0</v>
      </c>
    </row>
    <row r="49" spans="1:13" s="121" customFormat="1" ht="24" x14ac:dyDescent="0.2">
      <c r="A49" s="116" t="s">
        <v>216</v>
      </c>
      <c r="B49" s="117" t="s">
        <v>61</v>
      </c>
      <c r="C49" s="250">
        <f t="shared" ref="C49:K49" si="11">SUM(C19+C20+C33)</f>
        <v>4405169</v>
      </c>
      <c r="D49" s="250">
        <f t="shared" si="11"/>
        <v>0</v>
      </c>
      <c r="E49" s="250">
        <f t="shared" si="11"/>
        <v>0</v>
      </c>
      <c r="F49" s="250">
        <f t="shared" si="11"/>
        <v>-437908</v>
      </c>
      <c r="G49" s="250">
        <f t="shared" si="11"/>
        <v>89810488</v>
      </c>
      <c r="H49" s="250">
        <f t="shared" si="11"/>
        <v>0</v>
      </c>
      <c r="I49" s="250">
        <f t="shared" si="11"/>
        <v>93777749</v>
      </c>
      <c r="J49" s="250">
        <f t="shared" si="11"/>
        <v>0</v>
      </c>
      <c r="K49" s="250">
        <f t="shared" si="11"/>
        <v>93777749</v>
      </c>
      <c r="L49" s="120"/>
    </row>
    <row r="50" spans="1:13" x14ac:dyDescent="0.2">
      <c r="A50" s="122" t="s">
        <v>187</v>
      </c>
      <c r="B50" s="123" t="s">
        <v>62</v>
      </c>
      <c r="C50" s="124"/>
      <c r="D50" s="124"/>
      <c r="E50" s="124"/>
      <c r="F50" s="124"/>
      <c r="G50" s="124"/>
      <c r="H50" s="124"/>
      <c r="I50" s="125">
        <v>0</v>
      </c>
      <c r="J50" s="119"/>
      <c r="K50" s="125">
        <v>0</v>
      </c>
    </row>
    <row r="51" spans="1:13" ht="12.75" x14ac:dyDescent="0.2">
      <c r="A51" s="27" t="s">
        <v>217</v>
      </c>
      <c r="B51" s="123"/>
      <c r="C51" s="248"/>
      <c r="D51" s="248"/>
      <c r="E51" s="248"/>
      <c r="F51" s="248"/>
      <c r="G51" s="248"/>
      <c r="H51" s="248"/>
      <c r="I51" s="249"/>
      <c r="J51" s="249"/>
      <c r="K51" s="249">
        <v>0</v>
      </c>
    </row>
    <row r="52" spans="1:13" ht="12.75" x14ac:dyDescent="0.2">
      <c r="A52" s="27" t="s">
        <v>218</v>
      </c>
      <c r="B52" s="123"/>
      <c r="C52" s="248"/>
      <c r="D52" s="248"/>
      <c r="E52" s="248"/>
      <c r="F52" s="248"/>
      <c r="G52" s="248"/>
      <c r="H52" s="248"/>
      <c r="I52" s="249"/>
      <c r="J52" s="249"/>
      <c r="K52" s="249">
        <v>0</v>
      </c>
    </row>
    <row r="53" spans="1:13" ht="12.75" x14ac:dyDescent="0.2">
      <c r="A53" s="27" t="s">
        <v>219</v>
      </c>
      <c r="B53" s="123"/>
      <c r="C53" s="248"/>
      <c r="D53" s="248"/>
      <c r="E53" s="248"/>
      <c r="F53" s="248"/>
      <c r="G53" s="248"/>
      <c r="H53" s="248"/>
      <c r="I53" s="249"/>
      <c r="J53" s="249"/>
      <c r="K53" s="249">
        <v>0</v>
      </c>
    </row>
    <row r="54" spans="1:13" x14ac:dyDescent="0.2">
      <c r="A54" s="122" t="s">
        <v>220</v>
      </c>
      <c r="B54" s="123" t="s">
        <v>63</v>
      </c>
      <c r="C54" s="135"/>
      <c r="D54" s="135"/>
      <c r="E54" s="135">
        <v>0</v>
      </c>
      <c r="F54" s="135">
        <f t="shared" ref="F54:G54" si="12">F49+F50</f>
        <v>-437908</v>
      </c>
      <c r="G54" s="135">
        <f t="shared" si="12"/>
        <v>89810488</v>
      </c>
      <c r="H54" s="135">
        <v>0</v>
      </c>
      <c r="I54" s="125">
        <f t="shared" ref="I54:I83" si="13">SUM(C54:H54)</f>
        <v>89372580</v>
      </c>
      <c r="J54" s="126">
        <f>J49+J50</f>
        <v>0</v>
      </c>
      <c r="K54" s="125">
        <f t="shared" ref="K54:K84" si="14">I54+J54</f>
        <v>89372580</v>
      </c>
    </row>
    <row r="55" spans="1:13" x14ac:dyDescent="0.2">
      <c r="A55" s="122" t="s">
        <v>221</v>
      </c>
      <c r="B55" s="123" t="s">
        <v>35</v>
      </c>
      <c r="C55" s="135">
        <v>4405169</v>
      </c>
      <c r="D55" s="135">
        <v>0</v>
      </c>
      <c r="E55" s="135">
        <v>0</v>
      </c>
      <c r="F55" s="135">
        <f t="shared" ref="F55:G55" si="15">F56+F57</f>
        <v>-63531</v>
      </c>
      <c r="G55" s="135">
        <f t="shared" si="15"/>
        <v>7102829</v>
      </c>
      <c r="H55" s="135">
        <v>0</v>
      </c>
      <c r="I55" s="125">
        <f t="shared" si="13"/>
        <v>11444467</v>
      </c>
      <c r="J55" s="126">
        <f>J56+J57</f>
        <v>0</v>
      </c>
      <c r="K55" s="125">
        <f t="shared" si="14"/>
        <v>11444467</v>
      </c>
    </row>
    <row r="56" spans="1:13" x14ac:dyDescent="0.2">
      <c r="A56" s="122" t="s">
        <v>222</v>
      </c>
      <c r="B56" s="123" t="s">
        <v>64</v>
      </c>
      <c r="C56" s="124">
        <v>0</v>
      </c>
      <c r="D56" s="244">
        <v>0</v>
      </c>
      <c r="E56" s="244"/>
      <c r="F56" s="244"/>
      <c r="G56" s="118">
        <v>7102829</v>
      </c>
      <c r="H56" s="118"/>
      <c r="I56" s="125">
        <f t="shared" si="13"/>
        <v>7102829</v>
      </c>
      <c r="J56" s="119"/>
      <c r="K56" s="125">
        <f t="shared" si="14"/>
        <v>7102829</v>
      </c>
      <c r="M56" s="137"/>
    </row>
    <row r="57" spans="1:13" x14ac:dyDescent="0.2">
      <c r="A57" s="122" t="s">
        <v>223</v>
      </c>
      <c r="B57" s="123" t="s">
        <v>65</v>
      </c>
      <c r="C57" s="125"/>
      <c r="D57" s="125"/>
      <c r="E57" s="125">
        <v>0</v>
      </c>
      <c r="F57" s="125">
        <f t="shared" ref="F57:G57" si="16">SUM(F59:F67)</f>
        <v>-63531</v>
      </c>
      <c r="G57" s="125">
        <f t="shared" si="16"/>
        <v>0</v>
      </c>
      <c r="H57" s="125">
        <v>0</v>
      </c>
      <c r="I57" s="125">
        <f t="shared" si="13"/>
        <v>-63531</v>
      </c>
      <c r="J57" s="126">
        <f>SUM(J59:J67)</f>
        <v>0</v>
      </c>
      <c r="K57" s="125">
        <f t="shared" si="14"/>
        <v>-63531</v>
      </c>
    </row>
    <row r="58" spans="1:13" x14ac:dyDescent="0.2">
      <c r="A58" s="122" t="s">
        <v>202</v>
      </c>
      <c r="B58" s="123"/>
      <c r="C58" s="124"/>
      <c r="D58" s="124"/>
      <c r="E58" s="124"/>
      <c r="F58" s="124"/>
      <c r="G58" s="124"/>
      <c r="H58" s="124"/>
      <c r="I58" s="125">
        <f t="shared" si="13"/>
        <v>0</v>
      </c>
      <c r="J58" s="127"/>
      <c r="K58" s="125">
        <f t="shared" si="14"/>
        <v>0</v>
      </c>
    </row>
    <row r="59" spans="1:13" ht="24" x14ac:dyDescent="0.2">
      <c r="A59" s="122" t="s">
        <v>192</v>
      </c>
      <c r="B59" s="123" t="s">
        <v>66</v>
      </c>
      <c r="C59" s="244"/>
      <c r="D59" s="244"/>
      <c r="E59" s="244"/>
      <c r="F59" s="124"/>
      <c r="G59" s="244"/>
      <c r="H59" s="244"/>
      <c r="I59" s="125">
        <f t="shared" si="13"/>
        <v>0</v>
      </c>
      <c r="J59" s="119"/>
      <c r="K59" s="125">
        <f t="shared" si="14"/>
        <v>0</v>
      </c>
    </row>
    <row r="60" spans="1:13" ht="24" x14ac:dyDescent="0.2">
      <c r="A60" s="122" t="s">
        <v>193</v>
      </c>
      <c r="B60" s="123" t="s">
        <v>67</v>
      </c>
      <c r="C60" s="124"/>
      <c r="D60" s="124"/>
      <c r="E60" s="124"/>
      <c r="F60" s="124"/>
      <c r="G60" s="124"/>
      <c r="H60" s="124"/>
      <c r="I60" s="125">
        <f t="shared" si="13"/>
        <v>0</v>
      </c>
      <c r="J60" s="119"/>
      <c r="K60" s="125">
        <f t="shared" si="14"/>
        <v>0</v>
      </c>
    </row>
    <row r="61" spans="1:13" x14ac:dyDescent="0.2">
      <c r="A61" s="122" t="s">
        <v>194</v>
      </c>
      <c r="B61" s="123" t="s">
        <v>68</v>
      </c>
      <c r="C61" s="244"/>
      <c r="D61" s="244"/>
      <c r="E61" s="244"/>
      <c r="F61" s="124"/>
      <c r="G61" s="244"/>
      <c r="H61" s="244"/>
      <c r="I61" s="125">
        <f t="shared" si="13"/>
        <v>0</v>
      </c>
      <c r="J61" s="119"/>
      <c r="K61" s="125">
        <f t="shared" si="14"/>
        <v>0</v>
      </c>
    </row>
    <row r="62" spans="1:13" ht="24" x14ac:dyDescent="0.2">
      <c r="A62" s="122" t="s">
        <v>195</v>
      </c>
      <c r="B62" s="123" t="s">
        <v>69</v>
      </c>
      <c r="C62" s="124"/>
      <c r="D62" s="124"/>
      <c r="E62" s="124"/>
      <c r="F62" s="124"/>
      <c r="G62" s="124"/>
      <c r="H62" s="124"/>
      <c r="I62" s="125">
        <f t="shared" si="13"/>
        <v>0</v>
      </c>
      <c r="J62" s="119"/>
      <c r="K62" s="125">
        <f t="shared" si="14"/>
        <v>0</v>
      </c>
    </row>
    <row r="63" spans="1:13" x14ac:dyDescent="0.2">
      <c r="A63" s="122" t="s">
        <v>196</v>
      </c>
      <c r="B63" s="123" t="s">
        <v>70</v>
      </c>
      <c r="C63" s="124"/>
      <c r="D63" s="124"/>
      <c r="E63" s="124"/>
      <c r="F63" s="124"/>
      <c r="G63" s="124"/>
      <c r="H63" s="124"/>
      <c r="I63" s="125">
        <f t="shared" si="13"/>
        <v>0</v>
      </c>
      <c r="J63" s="119"/>
      <c r="K63" s="125">
        <f t="shared" si="14"/>
        <v>0</v>
      </c>
    </row>
    <row r="64" spans="1:13" x14ac:dyDescent="0.2">
      <c r="A64" s="122" t="s">
        <v>197</v>
      </c>
      <c r="B64" s="123" t="s">
        <v>71</v>
      </c>
      <c r="C64" s="244"/>
      <c r="D64" s="244"/>
      <c r="E64" s="124"/>
      <c r="F64" s="124"/>
      <c r="G64" s="244"/>
      <c r="H64" s="244"/>
      <c r="I64" s="125">
        <f t="shared" si="13"/>
        <v>0</v>
      </c>
      <c r="J64" s="119"/>
      <c r="K64" s="125">
        <f t="shared" si="14"/>
        <v>0</v>
      </c>
    </row>
    <row r="65" spans="1:11" ht="23.25" customHeight="1" x14ac:dyDescent="0.2">
      <c r="A65" s="122" t="s">
        <v>198</v>
      </c>
      <c r="B65" s="123" t="s">
        <v>72</v>
      </c>
      <c r="C65" s="244"/>
      <c r="D65" s="244"/>
      <c r="E65" s="244"/>
      <c r="F65" s="124"/>
      <c r="G65" s="244"/>
      <c r="H65" s="244"/>
      <c r="I65" s="125">
        <f t="shared" si="13"/>
        <v>0</v>
      </c>
      <c r="J65" s="119"/>
      <c r="K65" s="125">
        <f t="shared" si="14"/>
        <v>0</v>
      </c>
    </row>
    <row r="66" spans="1:11" x14ac:dyDescent="0.2">
      <c r="A66" s="122" t="s">
        <v>199</v>
      </c>
      <c r="B66" s="123" t="s">
        <v>73</v>
      </c>
      <c r="C66" s="124"/>
      <c r="D66" s="124"/>
      <c r="E66" s="124"/>
      <c r="F66" s="124"/>
      <c r="G66" s="124"/>
      <c r="H66" s="124"/>
      <c r="I66" s="125">
        <f t="shared" si="13"/>
        <v>0</v>
      </c>
      <c r="J66" s="119"/>
      <c r="K66" s="125">
        <f t="shared" si="14"/>
        <v>0</v>
      </c>
    </row>
    <row r="67" spans="1:11" x14ac:dyDescent="0.2">
      <c r="A67" s="122" t="s">
        <v>200</v>
      </c>
      <c r="B67" s="123" t="s">
        <v>74</v>
      </c>
      <c r="C67" s="244"/>
      <c r="D67" s="244"/>
      <c r="E67" s="244"/>
      <c r="F67" s="124">
        <v>-63531</v>
      </c>
      <c r="G67" s="244"/>
      <c r="H67" s="244"/>
      <c r="I67" s="125">
        <f t="shared" si="13"/>
        <v>-63531</v>
      </c>
      <c r="J67" s="119"/>
      <c r="K67" s="125">
        <f t="shared" si="14"/>
        <v>-63531</v>
      </c>
    </row>
    <row r="68" spans="1:11" x14ac:dyDescent="0.2">
      <c r="A68" s="122" t="s">
        <v>224</v>
      </c>
      <c r="B68" s="123" t="s">
        <v>75</v>
      </c>
      <c r="C68" s="135">
        <v>0</v>
      </c>
      <c r="D68" s="135">
        <v>0</v>
      </c>
      <c r="E68" s="135">
        <v>0</v>
      </c>
      <c r="F68" s="135">
        <v>0</v>
      </c>
      <c r="G68" s="135">
        <f>SUM(G79)</f>
        <v>-10530211</v>
      </c>
      <c r="H68" s="135">
        <v>0</v>
      </c>
      <c r="I68" s="125">
        <f t="shared" si="13"/>
        <v>-10530211</v>
      </c>
      <c r="J68" s="126">
        <f>SUM(J70+J75+J76+J77+J78+J79+J80+J81+J82)</f>
        <v>0</v>
      </c>
      <c r="K68" s="125">
        <f t="shared" si="14"/>
        <v>-10530211</v>
      </c>
    </row>
    <row r="69" spans="1:11" x14ac:dyDescent="0.2">
      <c r="A69" s="122" t="s">
        <v>202</v>
      </c>
      <c r="B69" s="123"/>
      <c r="C69" s="136"/>
      <c r="D69" s="136"/>
      <c r="E69" s="136"/>
      <c r="F69" s="136"/>
      <c r="G69" s="136"/>
      <c r="H69" s="136"/>
      <c r="I69" s="125"/>
      <c r="J69" s="127"/>
      <c r="K69" s="125">
        <f t="shared" si="14"/>
        <v>0</v>
      </c>
    </row>
    <row r="70" spans="1:11" x14ac:dyDescent="0.2">
      <c r="A70" s="122" t="s">
        <v>203</v>
      </c>
      <c r="B70" s="123" t="s">
        <v>76</v>
      </c>
      <c r="C70" s="135">
        <v>0</v>
      </c>
      <c r="D70" s="135">
        <v>0</v>
      </c>
      <c r="E70" s="135">
        <v>0</v>
      </c>
      <c r="F70" s="135">
        <v>0</v>
      </c>
      <c r="G70" s="135">
        <v>0</v>
      </c>
      <c r="H70" s="135">
        <v>0</v>
      </c>
      <c r="I70" s="125">
        <f t="shared" si="13"/>
        <v>0</v>
      </c>
      <c r="J70" s="126">
        <f>SUM(J72:J74)</f>
        <v>0</v>
      </c>
      <c r="K70" s="125">
        <f t="shared" si="14"/>
        <v>0</v>
      </c>
    </row>
    <row r="71" spans="1:11" x14ac:dyDescent="0.2">
      <c r="A71" s="122" t="s">
        <v>202</v>
      </c>
      <c r="B71" s="123"/>
      <c r="C71" s="136">
        <v>0</v>
      </c>
      <c r="D71" s="136">
        <v>0</v>
      </c>
      <c r="E71" s="136"/>
      <c r="F71" s="136"/>
      <c r="G71" s="136"/>
      <c r="H71" s="136"/>
      <c r="I71" s="125"/>
      <c r="J71" s="127"/>
      <c r="K71" s="125">
        <f t="shared" si="14"/>
        <v>0</v>
      </c>
    </row>
    <row r="72" spans="1:11" x14ac:dyDescent="0.2">
      <c r="A72" s="122" t="s">
        <v>204</v>
      </c>
      <c r="B72" s="123"/>
      <c r="C72" s="124"/>
      <c r="D72" s="124"/>
      <c r="E72" s="124"/>
      <c r="F72" s="124"/>
      <c r="G72" s="124"/>
      <c r="H72" s="124"/>
      <c r="I72" s="125">
        <f t="shared" si="13"/>
        <v>0</v>
      </c>
      <c r="J72" s="119"/>
      <c r="K72" s="125">
        <f t="shared" si="14"/>
        <v>0</v>
      </c>
    </row>
    <row r="73" spans="1:11" ht="24" x14ac:dyDescent="0.2">
      <c r="A73" s="122" t="s">
        <v>205</v>
      </c>
      <c r="B73" s="123"/>
      <c r="C73" s="124"/>
      <c r="D73" s="124"/>
      <c r="E73" s="124"/>
      <c r="F73" s="124"/>
      <c r="G73" s="124"/>
      <c r="H73" s="124"/>
      <c r="I73" s="125">
        <f t="shared" si="13"/>
        <v>0</v>
      </c>
      <c r="J73" s="119"/>
      <c r="K73" s="125">
        <f t="shared" si="14"/>
        <v>0</v>
      </c>
    </row>
    <row r="74" spans="1:11" x14ac:dyDescent="0.2">
      <c r="A74" s="122" t="s">
        <v>206</v>
      </c>
      <c r="B74" s="123"/>
      <c r="C74" s="124"/>
      <c r="D74" s="124"/>
      <c r="E74" s="124"/>
      <c r="F74" s="124"/>
      <c r="G74" s="124"/>
      <c r="H74" s="124"/>
      <c r="I74" s="125">
        <f t="shared" si="13"/>
        <v>0</v>
      </c>
      <c r="J74" s="119"/>
      <c r="K74" s="125">
        <f t="shared" si="14"/>
        <v>0</v>
      </c>
    </row>
    <row r="75" spans="1:11" x14ac:dyDescent="0.2">
      <c r="A75" s="122" t="s">
        <v>207</v>
      </c>
      <c r="B75" s="123" t="s">
        <v>77</v>
      </c>
      <c r="C75" s="124"/>
      <c r="D75" s="124"/>
      <c r="E75" s="124"/>
      <c r="F75" s="124"/>
      <c r="G75" s="124"/>
      <c r="H75" s="124"/>
      <c r="I75" s="125">
        <f t="shared" si="13"/>
        <v>0</v>
      </c>
      <c r="J75" s="119"/>
      <c r="K75" s="125">
        <f t="shared" si="14"/>
        <v>0</v>
      </c>
    </row>
    <row r="76" spans="1:11" x14ac:dyDescent="0.2">
      <c r="A76" s="122" t="s">
        <v>208</v>
      </c>
      <c r="B76" s="123" t="s">
        <v>78</v>
      </c>
      <c r="C76" s="124"/>
      <c r="D76" s="124"/>
      <c r="E76" s="124"/>
      <c r="F76" s="124"/>
      <c r="G76" s="124"/>
      <c r="H76" s="124"/>
      <c r="I76" s="125">
        <f t="shared" si="13"/>
        <v>0</v>
      </c>
      <c r="J76" s="119"/>
      <c r="K76" s="125">
        <f t="shared" si="14"/>
        <v>0</v>
      </c>
    </row>
    <row r="77" spans="1:11" x14ac:dyDescent="0.2">
      <c r="A77" s="122" t="s">
        <v>209</v>
      </c>
      <c r="B77" s="123" t="s">
        <v>79</v>
      </c>
      <c r="C77" s="124"/>
      <c r="D77" s="124"/>
      <c r="E77" s="124"/>
      <c r="F77" s="124"/>
      <c r="G77" s="124"/>
      <c r="H77" s="124"/>
      <c r="I77" s="125">
        <f t="shared" si="13"/>
        <v>0</v>
      </c>
      <c r="J77" s="119"/>
      <c r="K77" s="125">
        <f t="shared" si="14"/>
        <v>0</v>
      </c>
    </row>
    <row r="78" spans="1:11" x14ac:dyDescent="0.2">
      <c r="A78" s="122" t="s">
        <v>210</v>
      </c>
      <c r="B78" s="123" t="s">
        <v>80</v>
      </c>
      <c r="C78" s="124"/>
      <c r="D78" s="124"/>
      <c r="E78" s="124"/>
      <c r="F78" s="124"/>
      <c r="G78" s="124"/>
      <c r="H78" s="124"/>
      <c r="I78" s="125">
        <f t="shared" si="13"/>
        <v>0</v>
      </c>
      <c r="J78" s="119"/>
      <c r="K78" s="125">
        <f t="shared" si="14"/>
        <v>0</v>
      </c>
    </row>
    <row r="79" spans="1:11" x14ac:dyDescent="0.2">
      <c r="A79" s="122" t="s">
        <v>211</v>
      </c>
      <c r="B79" s="123" t="s">
        <v>81</v>
      </c>
      <c r="C79" s="124"/>
      <c r="D79" s="124"/>
      <c r="E79" s="124"/>
      <c r="F79" s="124"/>
      <c r="G79" s="124">
        <v>-10530211</v>
      </c>
      <c r="H79" s="124"/>
      <c r="I79" s="125">
        <f t="shared" si="13"/>
        <v>-10530211</v>
      </c>
      <c r="J79" s="119"/>
      <c r="K79" s="125">
        <f t="shared" si="14"/>
        <v>-10530211</v>
      </c>
    </row>
    <row r="80" spans="1:11" x14ac:dyDescent="0.2">
      <c r="A80" s="122" t="s">
        <v>212</v>
      </c>
      <c r="B80" s="123" t="s">
        <v>82</v>
      </c>
      <c r="C80" s="124"/>
      <c r="D80" s="124"/>
      <c r="E80" s="124"/>
      <c r="F80" s="124"/>
      <c r="G80" s="124"/>
      <c r="H80" s="124"/>
      <c r="I80" s="125">
        <f t="shared" si="13"/>
        <v>0</v>
      </c>
      <c r="J80" s="119"/>
      <c r="K80" s="125">
        <f t="shared" si="14"/>
        <v>0</v>
      </c>
    </row>
    <row r="81" spans="1:12" x14ac:dyDescent="0.2">
      <c r="A81" s="122" t="s">
        <v>213</v>
      </c>
      <c r="B81" s="123" t="s">
        <v>83</v>
      </c>
      <c r="C81" s="124"/>
      <c r="D81" s="124"/>
      <c r="E81" s="124"/>
      <c r="F81" s="124"/>
      <c r="G81" s="124"/>
      <c r="H81" s="124"/>
      <c r="I81" s="125">
        <f t="shared" si="13"/>
        <v>0</v>
      </c>
      <c r="J81" s="119"/>
      <c r="K81" s="125">
        <f t="shared" si="14"/>
        <v>0</v>
      </c>
    </row>
    <row r="82" spans="1:12" ht="24" x14ac:dyDescent="0.2">
      <c r="A82" s="122" t="s">
        <v>214</v>
      </c>
      <c r="B82" s="123" t="s">
        <v>84</v>
      </c>
      <c r="C82" s="124"/>
      <c r="D82" s="124"/>
      <c r="E82" s="124"/>
      <c r="F82" s="124"/>
      <c r="G82" s="124"/>
      <c r="H82" s="124"/>
      <c r="I82" s="125">
        <f t="shared" si="13"/>
        <v>0</v>
      </c>
      <c r="J82" s="119"/>
      <c r="K82" s="125">
        <f t="shared" si="14"/>
        <v>0</v>
      </c>
    </row>
    <row r="83" spans="1:12" x14ac:dyDescent="0.2">
      <c r="A83" s="122" t="s">
        <v>215</v>
      </c>
      <c r="B83" s="123" t="s">
        <v>85</v>
      </c>
      <c r="C83" s="124"/>
      <c r="D83" s="124"/>
      <c r="E83" s="124"/>
      <c r="F83" s="124"/>
      <c r="G83" s="124"/>
      <c r="H83" s="124"/>
      <c r="I83" s="125">
        <f t="shared" si="13"/>
        <v>0</v>
      </c>
      <c r="J83" s="119"/>
      <c r="K83" s="125">
        <f t="shared" si="14"/>
        <v>0</v>
      </c>
    </row>
    <row r="84" spans="1:12" s="121" customFormat="1" ht="24" x14ac:dyDescent="0.2">
      <c r="A84" s="116" t="s">
        <v>412</v>
      </c>
      <c r="B84" s="117">
        <v>800</v>
      </c>
      <c r="C84" s="119">
        <v>4405169</v>
      </c>
      <c r="D84" s="119">
        <v>0</v>
      </c>
      <c r="E84" s="119">
        <v>0</v>
      </c>
      <c r="F84" s="119">
        <f t="shared" ref="F84:G84" si="17">SUM(F54+F55+F68)</f>
        <v>-501439</v>
      </c>
      <c r="G84" s="119">
        <f t="shared" si="17"/>
        <v>86383106</v>
      </c>
      <c r="H84" s="119">
        <v>0</v>
      </c>
      <c r="I84" s="125">
        <f>SUM(C84:H84)</f>
        <v>90286836</v>
      </c>
      <c r="J84" s="119">
        <f>SUM(J54+J55+J68)</f>
        <v>0</v>
      </c>
      <c r="K84" s="125">
        <f t="shared" si="14"/>
        <v>90286836</v>
      </c>
      <c r="L84" s="120"/>
    </row>
    <row r="85" spans="1:12" s="139" customFormat="1" hidden="1" x14ac:dyDescent="0.2">
      <c r="A85" s="105" t="s">
        <v>86</v>
      </c>
      <c r="B85" s="105"/>
      <c r="C85" s="138" t="e">
        <f>C49-#REF!</f>
        <v>#REF!</v>
      </c>
      <c r="D85" s="138" t="e">
        <f>D49-#REF!</f>
        <v>#REF!</v>
      </c>
      <c r="E85" s="138" t="e">
        <f>E49-#REF!</f>
        <v>#REF!</v>
      </c>
      <c r="F85" s="138" t="e">
        <f>F49-#REF!</f>
        <v>#REF!</v>
      </c>
      <c r="G85" s="138" t="e">
        <f>G49-#REF!</f>
        <v>#REF!</v>
      </c>
      <c r="H85" s="138" t="e">
        <f>H49-#REF!</f>
        <v>#REF!</v>
      </c>
      <c r="I85" s="105"/>
      <c r="J85" s="105" t="e">
        <f>J49-#REF!</f>
        <v>#REF!</v>
      </c>
      <c r="K85" s="105" t="e">
        <f>K49-#REF!</f>
        <v>#REF!</v>
      </c>
      <c r="L85" s="105"/>
    </row>
    <row r="86" spans="1:12" s="139" customFormat="1" hidden="1" x14ac:dyDescent="0.2">
      <c r="A86" s="140" t="s">
        <v>87</v>
      </c>
      <c r="B86" s="105"/>
      <c r="C86" s="138" t="e">
        <f>C84-#REF!</f>
        <v>#REF!</v>
      </c>
      <c r="D86" s="138" t="e">
        <f>D84-#REF!</f>
        <v>#REF!</v>
      </c>
      <c r="E86" s="138" t="e">
        <f>E84-#REF!</f>
        <v>#REF!</v>
      </c>
      <c r="F86" s="138" t="e">
        <f>F84-#REF!</f>
        <v>#REF!</v>
      </c>
      <c r="G86" s="138" t="e">
        <f>G84-#REF!</f>
        <v>#REF!</v>
      </c>
      <c r="H86" s="138" t="e">
        <f>H84-#REF!</f>
        <v>#REF!</v>
      </c>
      <c r="I86" s="105"/>
      <c r="J86" s="105" t="e">
        <f>J84-#REF!</f>
        <v>#REF!</v>
      </c>
      <c r="K86" s="105" t="e">
        <f>K84-#REF!</f>
        <v>#REF!</v>
      </c>
      <c r="L86" s="105"/>
    </row>
    <row r="87" spans="1:12" s="143" customFormat="1" x14ac:dyDescent="0.2">
      <c r="A87" s="141"/>
      <c r="B87" s="141"/>
      <c r="C87" s="142"/>
      <c r="D87" s="142"/>
      <c r="E87" s="142"/>
      <c r="F87" s="142"/>
      <c r="G87" s="142"/>
      <c r="H87" s="142"/>
      <c r="I87" s="141"/>
      <c r="J87" s="141"/>
      <c r="K87" s="141"/>
      <c r="L87" s="105"/>
    </row>
    <row r="88" spans="1:12" s="30" customFormat="1" ht="12.75" x14ac:dyDescent="0.2">
      <c r="A88" s="155" t="s">
        <v>405</v>
      </c>
      <c r="B88" s="156"/>
      <c r="C88" s="156"/>
      <c r="D88" s="156"/>
      <c r="E88" s="5"/>
      <c r="F88" s="5"/>
    </row>
    <row r="89" spans="1:12" s="30" customFormat="1" ht="25.5" x14ac:dyDescent="0.35">
      <c r="A89" s="155" t="s">
        <v>406</v>
      </c>
      <c r="B89" s="154"/>
      <c r="C89" s="146" t="s">
        <v>407</v>
      </c>
      <c r="D89" s="146"/>
      <c r="E89" s="5"/>
      <c r="F89" s="5"/>
    </row>
    <row r="90" spans="1:12" s="30" customFormat="1" ht="12.75" x14ac:dyDescent="0.2">
      <c r="A90" s="153"/>
      <c r="B90" s="62"/>
      <c r="C90" s="62"/>
      <c r="D90" s="72"/>
      <c r="E90" s="5"/>
      <c r="F90" s="5"/>
    </row>
    <row r="91" spans="1:12" s="30" customFormat="1" ht="12.75" x14ac:dyDescent="0.2">
      <c r="A91" s="152"/>
      <c r="B91" s="6"/>
      <c r="C91" s="3"/>
      <c r="D91" s="10"/>
      <c r="E91" s="5"/>
      <c r="F91" s="5"/>
    </row>
    <row r="92" spans="1:12" s="30" customFormat="1" ht="12.75" x14ac:dyDescent="0.2">
      <c r="A92" s="152" t="s">
        <v>408</v>
      </c>
      <c r="B92" s="15"/>
      <c r="C92" s="146" t="s">
        <v>409</v>
      </c>
      <c r="D92" s="251"/>
      <c r="E92" s="5"/>
      <c r="F92" s="5"/>
    </row>
    <row r="93" spans="1:12" s="6" customFormat="1" ht="12.75" x14ac:dyDescent="0.2">
      <c r="A93" s="151" t="s">
        <v>165</v>
      </c>
      <c r="C93" s="3"/>
      <c r="D93" s="10"/>
      <c r="E93" s="5"/>
      <c r="F93" s="5"/>
    </row>
    <row r="94" spans="1:12" x14ac:dyDescent="0.2">
      <c r="A94" s="144"/>
      <c r="B94" s="108"/>
      <c r="C94" s="109"/>
      <c r="D94" s="103"/>
      <c r="E94" s="103"/>
      <c r="F94" s="103"/>
      <c r="G94" s="103"/>
      <c r="H94" s="103"/>
      <c r="I94" s="102"/>
      <c r="J94" s="102"/>
      <c r="K94" s="102"/>
    </row>
    <row r="95" spans="1:12" x14ac:dyDescent="0.2">
      <c r="A95" s="145"/>
    </row>
    <row r="96" spans="1:12" x14ac:dyDescent="0.2">
      <c r="A96" s="145"/>
    </row>
    <row r="97" spans="1:1" x14ac:dyDescent="0.2">
      <c r="A97" s="145"/>
    </row>
  </sheetData>
  <mergeCells count="6">
    <mergeCell ref="K15:K16"/>
    <mergeCell ref="A15:A16"/>
    <mergeCell ref="B15:B16"/>
    <mergeCell ref="C15:H15"/>
    <mergeCell ref="I15:I16"/>
    <mergeCell ref="J15:J16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dcterms:created xsi:type="dcterms:W3CDTF">2023-02-17T05:34:02Z</dcterms:created>
  <dcterms:modified xsi:type="dcterms:W3CDTF">2024-08-08T09:59:22Z</dcterms:modified>
</cp:coreProperties>
</file>