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activeTab="0"/>
  </bookViews>
  <sheets>
    <sheet name="Проект по особому порядку 2024" sheetId="1" r:id="rId1"/>
  </sheets>
  <externalReferences>
    <externalReference r:id="rId4"/>
    <externalReference r:id="rId5"/>
  </externalReferences>
  <definedNames>
    <definedName name="_xlfn.SINGLE" hidden="1">#NAME?</definedName>
    <definedName name="_xlnm._FilterDatabase" localSheetId="0" hidden="1">'Проект по особому порядку 2024'!$A$11:$CE$65</definedName>
    <definedName name="атр">#N/A</definedName>
    <definedName name="ЕИ" localSheetId="0">#N/A</definedName>
    <definedName name="Инкотермс">#N/A</definedName>
    <definedName name="Классификатор_стран">#N/A</definedName>
    <definedName name="НДС">'[2]Признак НДС'!$B$3:$B$4</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H50" authorId="0">
      <text>
        <r>
          <rPr>
            <b/>
            <sz val="9"/>
            <rFont val="Tahoma"/>
            <family val="2"/>
          </rPr>
          <t>Гусельников Павел Юрьевич:</t>
        </r>
        <r>
          <rPr>
            <sz val="9"/>
            <rFont val="Tahoma"/>
            <family val="2"/>
          </rPr>
          <t xml:space="preserve">
по письму НАК</t>
        </r>
      </text>
    </comment>
    <comment ref="AK51" authorId="0">
      <text>
        <r>
          <rPr>
            <b/>
            <sz val="9"/>
            <rFont val="Tahoma"/>
            <family val="2"/>
          </rPr>
          <t>Гусельников Павел Юрьевич:</t>
        </r>
        <r>
          <rPr>
            <sz val="9"/>
            <rFont val="Tahoma"/>
            <family val="2"/>
          </rPr>
          <t xml:space="preserve">
Планируемый, Караганда Энергоцентр</t>
        </r>
      </text>
    </comment>
    <comment ref="AH51" authorId="0">
      <text>
        <r>
          <rPr>
            <b/>
            <sz val="9"/>
            <rFont val="Tahoma"/>
            <family val="2"/>
          </rPr>
          <t>Гусельников Павел Юрьевич:</t>
        </r>
        <r>
          <rPr>
            <sz val="9"/>
            <rFont val="Tahoma"/>
            <family val="2"/>
          </rPr>
          <t xml:space="preserve">
Планируемый, Караганда Энергоцентр</t>
        </r>
      </text>
    </comment>
    <comment ref="AH19" authorId="0">
      <text>
        <r>
          <rPr>
            <b/>
            <sz val="9"/>
            <rFont val="Tahoma"/>
            <family val="2"/>
          </rPr>
          <t>Гусельников Павел Юрьевич:</t>
        </r>
        <r>
          <rPr>
            <sz val="9"/>
            <rFont val="Tahoma"/>
            <family val="2"/>
          </rPr>
          <t xml:space="preserve">
по письму НАК</t>
        </r>
      </text>
    </comment>
    <comment ref="AH20"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<sst xmlns="http://schemas.openxmlformats.org/spreadsheetml/2006/main" count="1477" uniqueCount="449">
  <si>
    <t>Структурное подразделение/ БАР-код товара</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</si>
  <si>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</si>
  <si>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</si>
  <si>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</si>
  <si>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</si>
  <si>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</si>
  <si>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</si>
  <si>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</si>
  <si>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</si>
  <si>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</si>
  <si>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</si>
  <si>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</si>
  <si>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</si>
  <si>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</si>
  <si>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</si>
  <si>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</si>
  <si>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</si>
  <si>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</si>
  <si>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</si>
  <si>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</si>
  <si>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</si>
  <si>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</si>
  <si>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</si>
  <si>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</si>
  <si>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</si>
  <si>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</si>
  <si>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</si>
  <si>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</si>
  <si>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</si>
  <si>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</si>
  <si>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</si>
  <si>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</si>
  <si>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</si>
  <si>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</si>
  <si>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</si>
  <si>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</si>
  <si>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</si>
  <si>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</si>
  <si>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</si>
  <si>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</si>
  <si>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</si>
  <si>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</si>
  <si>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</si>
  <si>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</si>
  <si>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</si>
  <si>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</si>
  <si>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</si>
  <si>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</si>
  <si>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</si>
  <si>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</si>
  <si>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</si>
  <si>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</si>
  <si>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</si>
  <si>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</si>
  <si>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</si>
  <si>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</si>
  <si>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</si>
  <si>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</si>
  <si>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</si>
  <si>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</si>
  <si>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</si>
  <si>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</si>
  <si>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</si>
  <si>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</si>
  <si>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</si>
  <si>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</si>
  <si>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</si>
  <si>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</si>
  <si>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</si>
  <si>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</si>
  <si>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</si>
  <si>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</si>
  <si>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</si>
  <si>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</si>
  <si>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</si>
  <si>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</si>
  <si>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</si>
  <si>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</si>
  <si>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</si>
  <si>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</si>
  <si>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</si>
  <si>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</si>
  <si>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</si>
  <si>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пр. Абая, 102, корпус 38</t>
  </si>
  <si>
    <t>01.2024</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</si>
  <si>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</si>
  <si>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</si>
  <si>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</si>
  <si>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</si>
  <si>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</si>
  <si>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</si>
  <si>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</si>
  <si>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</si>
  <si>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</si>
  <si>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</si>
  <si>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12.2024</t>
  </si>
  <si>
    <t>351110.100.000000</t>
  </si>
  <si>
    <t>Электроэнергия</t>
  </si>
  <si>
    <t>для собственного потребления</t>
  </si>
  <si>
    <t>KZ</t>
  </si>
  <si>
    <t>EXW</t>
  </si>
  <si>
    <t>245 Киловатт-час</t>
  </si>
  <si>
    <t>С НДС</t>
  </si>
  <si>
    <t>Электр энергиясының жоспарланған көлемдерін алу</t>
  </si>
  <si>
    <t>Приобретение плановых объёмов электрической энергии</t>
  </si>
  <si>
    <t>Оң теңгерімсіздіктерді жабу үшін теңгерімдеуші электр энергиясын сатып алу</t>
  </si>
  <si>
    <t>Приобретение балансирующей электроэнергии для покрытия положительных дисбалансов</t>
  </si>
  <si>
    <t>Код ЕНС ТРУ</t>
  </si>
  <si>
    <t>1 ОГЭ</t>
  </si>
  <si>
    <t>2 ОГЭ</t>
  </si>
  <si>
    <t>73-1-3</t>
  </si>
  <si>
    <t>пр.Абая, 102</t>
  </si>
  <si>
    <t>692010.000.000002</t>
  </si>
  <si>
    <t>Услуги по проведению аудита финансовой отчётности</t>
  </si>
  <si>
    <t>Услуги по проведению аудита финансовой отчётнсоти</t>
  </si>
  <si>
    <t>73-1-6</t>
  </si>
  <si>
    <t>2023, 2024 жылдарға ҚЕХС бойынша қаржылық есептілік аудитіне арналған аудиторлық қызметтер</t>
  </si>
  <si>
    <t>Аудиторские услуги для аудита финансовой отчетности по МСФО за 2023, 2024 годы</t>
  </si>
  <si>
    <t>Заполняется в случае осуществления переходящей закупки на 2025 год</t>
  </si>
  <si>
    <t>СЗПП по ЭиФ</t>
  </si>
  <si>
    <t>072919.820.000001</t>
  </si>
  <si>
    <t>Концентрат специальный</t>
  </si>
  <si>
    <t>бериллия</t>
  </si>
  <si>
    <t>73-1-4</t>
  </si>
  <si>
    <t xml:space="preserve"> пр. Абая,102, склад АО УМЗ</t>
  </si>
  <si>
    <t>DAP</t>
  </si>
  <si>
    <t>168 Тонна (метрическая)</t>
  </si>
  <si>
    <t>493122.000.000001</t>
  </si>
  <si>
    <t>Сырье 1</t>
  </si>
  <si>
    <t>072919.730.000002</t>
  </si>
  <si>
    <t>Тантал</t>
  </si>
  <si>
    <t>в концентрате танталовом</t>
  </si>
  <si>
    <t>12.2023</t>
  </si>
  <si>
    <t>166 Килограмм</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</si>
  <si>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</si>
  <si>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</si>
  <si>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</si>
  <si>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</si>
  <si>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</si>
  <si>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</si>
  <si>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</si>
  <si>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</si>
  <si>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</si>
  <si>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</si>
  <si>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</si>
  <si>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</si>
  <si>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Сырье 2</t>
  </si>
  <si>
    <t>381158.813.000000</t>
  </si>
  <si>
    <t>в ломе танталовом</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</si>
  <si>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</si>
  <si>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</si>
  <si>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</si>
  <si>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</si>
  <si>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</si>
  <si>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</si>
  <si>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3</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</si>
  <si>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</si>
  <si>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</si>
  <si>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</si>
  <si>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</si>
  <si>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4</t>
  </si>
  <si>
    <t>Сырье 5</t>
  </si>
  <si>
    <t>Шикізаттағы танталдың массалық үлесі кемінде 85 %.</t>
  </si>
  <si>
    <t xml:space="preserve"> Массовая доля тантала в Сырье: не менее 985 %. </t>
  </si>
  <si>
    <t>Сырье 6</t>
  </si>
  <si>
    <t>201331.100.000034</t>
  </si>
  <si>
    <t>в соли тантала</t>
  </si>
  <si>
    <t>Калий фторотанталаты</t>
  </si>
  <si>
    <t>Фторотанталат калия</t>
  </si>
  <si>
    <t>Шикізаттағы танталдың массалық үлесі - 46% -дан кем емес.</t>
  </si>
  <si>
    <t>Массовая доля тантала в Сырье – не менее 46 %.</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</si>
  <si>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</si>
  <si>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</si>
  <si>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r>
      <t xml:space="preserve">Сроки поставки товаров, выполнения работ, оказания услуг </t>
    </r>
    <r>
      <rPr>
        <i/>
        <sz val="12"/>
        <color indexed="8"/>
        <rFont val="Times New Roman"/>
        <family val="1"/>
      </rPr>
      <t>(заполнить одно из трех значений)</t>
    </r>
  </si>
  <si>
    <t>пр.Абая,102, корпус №38</t>
  </si>
  <si>
    <t>02.2024</t>
  </si>
  <si>
    <t>2024 год</t>
  </si>
  <si>
    <t>139616.900.000036</t>
  </si>
  <si>
    <t>Бельтинг</t>
  </si>
  <si>
    <t>из хлопчатобумажной пряжи</t>
  </si>
  <si>
    <t>DDP</t>
  </si>
  <si>
    <t>006 Метр</t>
  </si>
  <si>
    <t>208 Маркировка</t>
  </si>
  <si>
    <t>79 ГОСТ</t>
  </si>
  <si>
    <t>ГОСТ 332-91</t>
  </si>
  <si>
    <t>431 Стандарт</t>
  </si>
  <si>
    <t>089929.990.000032</t>
  </si>
  <si>
    <t>Порошок периклазовый</t>
  </si>
  <si>
    <t>марка ПППЛ-95</t>
  </si>
  <si>
    <t>502 Фракция</t>
  </si>
  <si>
    <t>2-1мм</t>
  </si>
  <si>
    <t>ТУ 1527-040-72664728-2008</t>
  </si>
  <si>
    <t>ПППЛ-95</t>
  </si>
  <si>
    <t>1 - 0,08мм</t>
  </si>
  <si>
    <t xml:space="preserve">ТУ 1527-040-72664728-2008 </t>
  </si>
  <si>
    <t>201510.500.000011</t>
  </si>
  <si>
    <t>Кислота азотная</t>
  </si>
  <si>
    <t>неконцентрированная, сорт высший</t>
  </si>
  <si>
    <t>ОСТ 113-03-270-90 немесе МЕМСТ Р 53789-2010 немесе</t>
  </si>
  <si>
    <t>ОСТ 113-03-270-90 или ГОСТ Р 53789-2010 или Ts 002</t>
  </si>
  <si>
    <t>326 Сорт</t>
  </si>
  <si>
    <t>жоғарғы немесе бірінші</t>
  </si>
  <si>
    <t xml:space="preserve">высший </t>
  </si>
  <si>
    <t>Кислота азотная неконцентрированная</t>
  </si>
  <si>
    <t>201325.700.000001</t>
  </si>
  <si>
    <t>Гидроксид алюминия</t>
  </si>
  <si>
    <t>порошок</t>
  </si>
  <si>
    <t>533 Марка</t>
  </si>
  <si>
    <t>ДГ00</t>
  </si>
  <si>
    <t>244530.251.000000</t>
  </si>
  <si>
    <t>Магний</t>
  </si>
  <si>
    <t>марка Мг 95</t>
  </si>
  <si>
    <t>804-93</t>
  </si>
  <si>
    <t>244211.310.000003</t>
  </si>
  <si>
    <t>Алюминий</t>
  </si>
  <si>
    <t>081120.500.000000</t>
  </si>
  <si>
    <t>Известняк</t>
  </si>
  <si>
    <t>флюсовый</t>
  </si>
  <si>
    <t>фракция от О-40</t>
  </si>
  <si>
    <t>468 ТУ</t>
  </si>
  <si>
    <t>ТУ 647РК00295774-001-98, СТ АО 38227433-001-2008,</t>
  </si>
  <si>
    <t>201324.330.000005</t>
  </si>
  <si>
    <t>Кислота серная</t>
  </si>
  <si>
    <t>техническая, контактная улучшенная</t>
  </si>
  <si>
    <t>1-го или 2-го сорта</t>
  </si>
  <si>
    <t>ГОСТ 2184-77</t>
  </si>
  <si>
    <t>201551.000.000005</t>
  </si>
  <si>
    <t>Хлорид калия</t>
  </si>
  <si>
    <t>технический</t>
  </si>
  <si>
    <t>ТУ2152-013-00203944-2011</t>
  </si>
  <si>
    <t>201510.770.000007</t>
  </si>
  <si>
    <t>Аммиак</t>
  </si>
  <si>
    <t>безводный, марка А</t>
  </si>
  <si>
    <t>ГОСТ 6221-90</t>
  </si>
  <si>
    <t>МЕМСТ 332-91</t>
  </si>
  <si>
    <t>МЕМСТ 2184-77</t>
  </si>
  <si>
    <t>МЕМСТ 6221-90</t>
  </si>
  <si>
    <t>0</t>
  </si>
  <si>
    <t>Восточно-Казахстанская область, г. Усть-Каменогорск, ж/д станция "Өскемен-1"</t>
  </si>
  <si>
    <t>Бериллий концентраты</t>
  </si>
  <si>
    <t>Бериллиевый концентрат</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</si>
  <si>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</si>
  <si>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</si>
  <si>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</si>
  <si>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</si>
  <si>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РК, г. Усть-Каменогорск, пр. Абая,102, склад АО "УМЗ"</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</si>
  <si>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</si>
  <si>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</si>
  <si>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Шикізаттағы танталдың массалық үлесі кемінде 70%.</t>
  </si>
  <si>
    <t xml:space="preserve"> Массовая доля тантала в Сырье: не менее 70 %. </t>
  </si>
  <si>
    <t>089929.990.000017</t>
  </si>
  <si>
    <t>марка ППЭ-88</t>
  </si>
  <si>
    <t>пр. Абая, 102, склад АО УМЗ.</t>
  </si>
  <si>
    <t>Массалық үлесі: Fe-0.8%, Al-0.55%, Mn 0.025%,Ni-0.001%, Cr-0.015%</t>
  </si>
  <si>
    <t xml:space="preserve">Массовая доля не более: Fe-0.8%, Al-0.55%, Mn 0.025%,Ni-0.001%, Cr-0.015% </t>
  </si>
  <si>
    <t>МЕМСТ 24862-81</t>
  </si>
  <si>
    <t>ГОСТ 24862-81</t>
  </si>
  <si>
    <t>ППЭ-88 күйежентектелген периклаз ұнтағы</t>
  </si>
  <si>
    <t>Порошок периклазовый спеченный ППЭ-88</t>
  </si>
  <si>
    <t>139616.900.000033</t>
  </si>
  <si>
    <t>Ткань</t>
  </si>
  <si>
    <t>фильтровальная, фильтродиагональная</t>
  </si>
  <si>
    <t>332-91</t>
  </si>
  <si>
    <t>сүзгі</t>
  </si>
  <si>
    <t xml:space="preserve">фильтровальный </t>
  </si>
  <si>
    <t>Атрибут 5</t>
  </si>
  <si>
    <t>Атрибут 6</t>
  </si>
  <si>
    <t>Атрибут 7</t>
  </si>
  <si>
    <t>Атрибут 8</t>
  </si>
  <si>
    <t>Атрибут 9</t>
  </si>
  <si>
    <t>Атрибут 10</t>
  </si>
  <si>
    <t>Атрибут 11</t>
  </si>
  <si>
    <t>Атрибут 12</t>
  </si>
  <si>
    <t>Атрибут 13</t>
  </si>
  <si>
    <t>Атрибут 14</t>
  </si>
  <si>
    <t>51</t>
  </si>
  <si>
    <t>52</t>
  </si>
  <si>
    <t>53</t>
  </si>
  <si>
    <t>54</t>
  </si>
  <si>
    <t>55</t>
  </si>
  <si>
    <t>56</t>
  </si>
  <si>
    <t>57</t>
  </si>
  <si>
    <t>58</t>
  </si>
  <si>
    <t>59</t>
  </si>
  <si>
    <t>60</t>
  </si>
  <si>
    <t>61</t>
  </si>
  <si>
    <t>62</t>
  </si>
  <si>
    <t>64</t>
  </si>
  <si>
    <t>65</t>
  </si>
  <si>
    <t>66</t>
  </si>
  <si>
    <t>67</t>
  </si>
  <si>
    <t>68</t>
  </si>
  <si>
    <t>69</t>
  </si>
  <si>
    <t>70</t>
  </si>
  <si>
    <t>71</t>
  </si>
  <si>
    <t>72</t>
  </si>
  <si>
    <t>73</t>
  </si>
  <si>
    <t>74</t>
  </si>
  <si>
    <t>75</t>
  </si>
  <si>
    <t>02700246</t>
  </si>
  <si>
    <t>02700247</t>
  </si>
  <si>
    <t>03100002</t>
  </si>
  <si>
    <t>01110005</t>
  </si>
  <si>
    <t>01110009</t>
  </si>
  <si>
    <t>03100016</t>
  </si>
  <si>
    <t>03100045</t>
  </si>
  <si>
    <t>03100098</t>
  </si>
  <si>
    <t>03100203</t>
  </si>
  <si>
    <t>04110054</t>
  </si>
  <si>
    <t>04110004</t>
  </si>
  <si>
    <t>02700261</t>
  </si>
  <si>
    <t>221973.900.000009</t>
  </si>
  <si>
    <t>Клеймо</t>
  </si>
  <si>
    <t>каучуковое</t>
  </si>
  <si>
    <t>ВКО, г. Усть-Каменогорск, пр. Абая, 102, склад АО УМЗ.</t>
  </si>
  <si>
    <t>796 Штука</t>
  </si>
  <si>
    <t>462 Тип</t>
  </si>
  <si>
    <t>калибровочное</t>
  </si>
  <si>
    <t>38 Вид</t>
  </si>
  <si>
    <t>36 Диаметр, мм</t>
  </si>
  <si>
    <t>18мм</t>
  </si>
  <si>
    <t>257330.650.000005</t>
  </si>
  <si>
    <t>тип 1, буквенное</t>
  </si>
  <si>
    <t>металлическое</t>
  </si>
  <si>
    <t>6мм</t>
  </si>
  <si>
    <t>73-1-9</t>
  </si>
  <si>
    <t>С даты подписания договора по  заявке</t>
  </si>
  <si>
    <t>631010000</t>
  </si>
  <si>
    <t>DAP, ст.Локоть</t>
  </si>
  <si>
    <t>CPT, ст.Локоть</t>
  </si>
  <si>
    <t>ст.Өскемен-1</t>
  </si>
  <si>
    <t>06.2024</t>
  </si>
  <si>
    <t>120</t>
  </si>
  <si>
    <t xml:space="preserve">календарные </t>
  </si>
  <si>
    <t>Сыйымдылығы 1200 кг дейінгі жұмсақ контейнер (МКР, МКС, МКО, FIBC, биг-бэг).</t>
  </si>
  <si>
    <t>Мягкий контейнер (МКР, МКС, МКО, FIBC, биг-бэг) вместимостью до 1200 кг.</t>
  </si>
  <si>
    <t xml:space="preserve">рабочие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</si>
  <si>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келесі зиянды заттардың ешқайсысы кірмейді және ластанбайды: сурьма, кадмий, теллур, селен, таллий, күшән, сынап немесе олардың қосылыстары, бұл Сатушы Шикізатқа сапа сертификатында расталуы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</si>
  <si>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качества на Сырье.</t>
  </si>
  <si>
    <t>Сырье 9</t>
  </si>
  <si>
    <t>Сырье 13</t>
  </si>
  <si>
    <t>Сырье 14</t>
  </si>
  <si>
    <t>2</t>
  </si>
  <si>
    <t>3</t>
  </si>
  <si>
    <t>5</t>
  </si>
  <si>
    <t>8</t>
  </si>
  <si>
    <t>10</t>
  </si>
  <si>
    <t>11</t>
  </si>
  <si>
    <t>№</t>
  </si>
  <si>
    <t>Сырье 15</t>
  </si>
  <si>
    <t>03100677</t>
  </si>
  <si>
    <t xml:space="preserve">Кислота азотная </t>
  </si>
  <si>
    <t>Кислота азотная неконцентрированная, 2-й сорт</t>
  </si>
  <si>
    <t>DDP ст.Оскемен-1</t>
  </si>
  <si>
    <t>01.24</t>
  </si>
  <si>
    <t>12.24</t>
  </si>
  <si>
    <t>ГОСТ Р 53789-2010 или Ts 002</t>
  </si>
  <si>
    <t>2 сорт</t>
  </si>
  <si>
    <t>2 сынып</t>
  </si>
  <si>
    <t>201510.500.000010</t>
  </si>
  <si>
    <t>ГОСТ Р 53789-2010 немесе Ц 002</t>
  </si>
  <si>
    <t>Азот қышқылы, концентратсыз</t>
  </si>
  <si>
    <t>1 ОЗИ</t>
  </si>
  <si>
    <t>2 ОЗИ</t>
  </si>
  <si>
    <t>Услуги по проведению лабораторных/лабораторно-инструментальных исследований/анализов</t>
  </si>
  <si>
    <t>712019.000.000010</t>
  </si>
  <si>
    <t>73-1-1</t>
  </si>
  <si>
    <t>Восточно-Казахстанская область, г. Усть-Каменогорск, пр.Абая, 102</t>
  </si>
  <si>
    <t>04.2024</t>
  </si>
  <si>
    <t>Зертханалық/зертханалық-аспаптық зерттеулер/талдау қызметтері</t>
  </si>
  <si>
    <t>Маркетинговое заключение</t>
  </si>
  <si>
    <t>76</t>
  </si>
  <si>
    <t>МЗ 32-08-02/2891 от 05.06.23</t>
  </si>
  <si>
    <t>Сырье 16</t>
  </si>
  <si>
    <t>Сырье 17</t>
  </si>
  <si>
    <t>ОЗИ</t>
  </si>
  <si>
    <t>№ заявки</t>
  </si>
  <si>
    <t xml:space="preserve">СДЗ, Бочкарев, 32-08-02/605 от 31.01.2024 </t>
  </si>
  <si>
    <t>Подразделение, откуда поступила заявка,</t>
  </si>
  <si>
    <t xml:space="preserve">СДЗ, Бочкарев 32-08-02/403 от 23.01.2024 </t>
  </si>
  <si>
    <t>СДЗ (Лялина К. 32-04-01/333 от 19.01.2024)</t>
  </si>
  <si>
    <t>03.2024</t>
  </si>
  <si>
    <t>МЗ 32-09-03/918 от 12.02.24</t>
  </si>
  <si>
    <t>Сырье 21</t>
  </si>
  <si>
    <t>Рабочие</t>
  </si>
  <si>
    <t>МЗ 32-08-02/6750 от 13.12.2023</t>
  </si>
  <si>
    <t>03100016.</t>
  </si>
  <si>
    <t>ст. Оскемен-1</t>
  </si>
  <si>
    <t>СРТ</t>
  </si>
  <si>
    <t xml:space="preserve">СДЗ Лялина, 32-04-01/1050 от 16.02.2024 </t>
  </si>
  <si>
    <t xml:space="preserve">СДЗ Бочкарев 32-08-02/1149 от 21.02.2024 </t>
  </si>
  <si>
    <t>календарные</t>
  </si>
  <si>
    <t>Сырье 22</t>
  </si>
  <si>
    <t>Сырье 23</t>
  </si>
  <si>
    <t>Сырье 24</t>
  </si>
  <si>
    <t>01110002</t>
  </si>
  <si>
    <t>244530.251.000002</t>
  </si>
  <si>
    <t>марка Мг 90</t>
  </si>
  <si>
    <t>FCA</t>
  </si>
  <si>
    <t>Алюминий А8</t>
  </si>
  <si>
    <t>Марка</t>
  </si>
  <si>
    <t>А8</t>
  </si>
  <si>
    <t>МЗ 32-09-03/835 от 09.02.2024</t>
  </si>
  <si>
    <t xml:space="preserve">МЗ 32-09-03/1037 от 16.02.2024 </t>
  </si>
  <si>
    <t>МЗ  32-09-03/6633 от 07.12.2023</t>
  </si>
  <si>
    <t>СДЗ Асикаев ЭП от 05.03.2024</t>
  </si>
  <si>
    <t>МЗ 32-09-03/286 от 18.01.24</t>
  </si>
  <si>
    <t xml:space="preserve">                                                                                                              План закупок товаров, работ и услуг по особому порядку без использования веб-портала на 2024 год по АО "УМЗ"</t>
  </si>
  <si>
    <t>Утверждён Приказом № 1777   от 11.12.2023 г.</t>
  </si>
  <si>
    <t>04.21024</t>
  </si>
  <si>
    <t>СДЗ Бочкарев</t>
  </si>
  <si>
    <t>Сырье 10 (С-3866)</t>
  </si>
  <si>
    <t>Сырье 12 (С-3866)</t>
  </si>
  <si>
    <t>05.2024</t>
  </si>
  <si>
    <t>07.2024</t>
  </si>
  <si>
    <t xml:space="preserve">СДЗ Домас заявка № 32-08-02/1972 от 01.04.2024 </t>
  </si>
  <si>
    <t>МЗ 32-09-03/2059 от 03.04.2024</t>
  </si>
  <si>
    <t>0-20 фракциясы</t>
  </si>
  <si>
    <t>фракция от 0-20</t>
  </si>
  <si>
    <t>Технические требования</t>
  </si>
  <si>
    <t>СТ РК 2281 – 2013</t>
  </si>
  <si>
    <t>01130209</t>
  </si>
  <si>
    <t>01130211</t>
  </si>
  <si>
    <t>МЗ 32-09-03/2596 от 25.04.2024</t>
  </si>
  <si>
    <t>244321.100.000013</t>
  </si>
  <si>
    <t>Роль</t>
  </si>
  <si>
    <t>свинцовая, толщина 10 мм</t>
  </si>
  <si>
    <t>244321.100.000008</t>
  </si>
  <si>
    <t>свинцовая, толщина 5 мм</t>
  </si>
  <si>
    <t xml:space="preserve"> Восточно-Казахстанская область, Усть-Каменогорск Г.А., г.Усть-Каменогорск, пр.Абая,102, корпус №38</t>
  </si>
  <si>
    <t>Восточно-Казахстанская область, Усть-Каменогорск Г.А., г.Усть-Каменогорск, пр.Абая,102, корпус №38</t>
  </si>
  <si>
    <t xml:space="preserve"> Восточно-Казахстанская область, Усть-Каменогорск Г.А., г.Усть-Каменогорск, ВКО, г. Усть-Каменогорск, пр. Абая, 102, склад АО УМЗ.</t>
  </si>
  <si>
    <t>ГОСТ:89-73</t>
  </si>
  <si>
    <t xml:space="preserve">ГОСТ:89-73 </t>
  </si>
  <si>
    <t xml:space="preserve"> Материал:Свинец марка С1</t>
  </si>
  <si>
    <t>211 Материал</t>
  </si>
  <si>
    <t>Материал: қорғасын сыныбы С1</t>
  </si>
  <si>
    <t>Сырье 7
(С-3868Т)</t>
  </si>
  <si>
    <t>Сырье 8
(С-3868Т)</t>
  </si>
  <si>
    <t>Сырье 18
(С-3874Т)</t>
  </si>
  <si>
    <t>Сырье 19
(С-3874Т)</t>
  </si>
  <si>
    <t>Сырье 20
(С-3874Т)</t>
  </si>
  <si>
    <t>Сырье 25
(С-3869Т)</t>
  </si>
  <si>
    <t>Сырье 26
(С-3869Т)</t>
  </si>
  <si>
    <t>Сырье 27
(С-3870Т)</t>
  </si>
  <si>
    <t>СДЗ Киселев 32-04-01/2526 от 23.04.2024</t>
  </si>
  <si>
    <t>Сырье 11
(С-3854Т)</t>
  </si>
  <si>
    <t>Примечание: На основании заявки и письма от ЦИТ исх. 62-01-16/929 от 17.05.24 со строки "Сырье 6" снята сумма 306 974,18 тыс.тенге для подтверждения профицита по строке ГПЗ 424 У</t>
  </si>
  <si>
    <r>
      <t xml:space="preserve">                                                                                                                                                                                                                                                                                                                                                                                                        С изменениями и дополнениями, внесенными Приказами АО "УМЗ" (№ </t>
    </r>
    <r>
      <rPr>
        <b/>
        <i/>
        <sz val="12"/>
        <color indexed="8"/>
        <rFont val="Times New Roman"/>
        <family val="1"/>
      </rPr>
      <t xml:space="preserve">62 от 15.01.2024; № 90 от 19.01.2024 г.; № 109 от 24.01.2024 г.; № 152 от 29.01.2024 г.; № 187 от 05.02.2024 г.; № 271 от 22.02.2024 г.; № 366 от 04.03.2024 г.; № 465 от 19.03.2024 г., № 530 от 04.04.2024 г.; № 576 от 11.04.2024 г., № 664 от 26.04.2024 г.,№ 716 от 06.05.2024; № 809 от 24.05.2024 г.; № 879 от 05.06.2024 г.; № </t>
    </r>
    <r>
      <rPr>
        <b/>
        <sz val="12"/>
        <color indexed="8"/>
        <rFont val="Times New Roman"/>
        <family val="1"/>
      </rPr>
      <t xml:space="preserve"> 947 от 14.06.2024 г.</t>
    </r>
    <r>
      <rPr>
        <b/>
        <i/>
        <sz val="12"/>
        <color indexed="8"/>
        <rFont val="Times New Roman"/>
        <family val="1"/>
      </rPr>
      <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</si>
</sst>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00\ _₸_-;\-* #,##0.00\ _₸_-;_-* &quot;-&quot;??\ _₸_-;_-@_-"/>
    <numFmt numFmtId="174" formatCode="mmm/yyyy"/>
    <numFmt numFmtId="175" formatCode="00000000"/>
    <numFmt numFmtId="176" formatCode="0.0"/>
    <numFmt numFmtId="177" formatCode="00000"/>
    <numFmt numFmtId="178" formatCode="0000000"/>
    <numFmt numFmtId="179" formatCode="000"/>
  </numFmts>
  <fonts count="63">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i/>
      <sz val="12"/>
      <color indexed="8"/>
      <name val="Times New Roman"/>
      <family val="1"/>
    </font>
    <font>
      <sz val="12"/>
      <color indexed="8"/>
      <name val="Times New Roman"/>
      <family val="1"/>
    </font>
    <font>
      <sz val="10"/>
      <name val="Arial Cyr"/>
      <family val="2"/>
    </font>
    <font>
      <sz val="8"/>
      <name val="Arial"/>
      <family val="2"/>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2"/>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212529"/>
      <name val="Times New Roman"/>
      <family val="1"/>
    </font>
    <font>
      <sz val="12"/>
      <color rgb="FF000000"/>
      <name val="Times New Roman"/>
      <family val="1"/>
    </font>
    <font>
      <sz val="12"/>
      <color rgb="FFFF0000"/>
      <name val="Times New Roman"/>
      <family val="1"/>
    </font>
    <font>
      <sz val="12"/>
      <color rgb="FF202124"/>
      <name val="Times New Roman"/>
      <family val="1"/>
    </font>
    <font>
      <sz val="12"/>
      <color rgb="FF1F1F1F"/>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54" fillId="32" borderId="0" applyNumberFormat="0" applyBorder="0" applyAlignment="0" applyProtection="0"/>
  </cellStyleXfs>
  <cellXfs count="104">
    <xf numFmtId="0" fontId="0" fillId="0" borderId="0" xfId="0" applyFont="1" applyAlignment="1">
      <alignment/>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10" xfId="0" applyFont="1" applyFill="1" applyBorder="1" applyAlignment="1">
      <alignment horizontal="center" wrapText="1"/>
    </xf>
    <xf numFmtId="0" fontId="55" fillId="0" borderId="10" xfId="0" applyFont="1" applyFill="1" applyBorder="1" applyAlignment="1">
      <alignment horizontal="center"/>
    </xf>
    <xf numFmtId="0" fontId="55" fillId="0" borderId="0" xfId="0" applyFont="1" applyFill="1" applyBorder="1" applyAlignment="1">
      <alignment horizontal="center"/>
    </xf>
    <xf numFmtId="0" fontId="55" fillId="0" borderId="0" xfId="0" applyNumberFormat="1" applyFont="1" applyFill="1" applyBorder="1" applyAlignment="1">
      <alignment horizont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wrapText="1"/>
    </xf>
    <xf numFmtId="49" fontId="56" fillId="0" borderId="11" xfId="0" applyNumberFormat="1" applyFont="1" applyFill="1" applyBorder="1" applyAlignment="1">
      <alignment horizontal="center" vertical="center" wrapText="1"/>
    </xf>
    <xf numFmtId="0" fontId="56" fillId="0" borderId="0" xfId="0" applyFont="1" applyFill="1" applyBorder="1" applyAlignment="1">
      <alignment vertical="center"/>
    </xf>
    <xf numFmtId="0" fontId="55" fillId="0" borderId="10" xfId="0" applyFont="1" applyFill="1" applyBorder="1" applyAlignment="1">
      <alignment/>
    </xf>
    <xf numFmtId="0" fontId="55" fillId="0" borderId="0" xfId="0" applyFont="1" applyFill="1" applyBorder="1" applyAlignment="1">
      <alignment vertical="center" wrapText="1"/>
    </xf>
    <xf numFmtId="0" fontId="55" fillId="0" borderId="11" xfId="0" applyFont="1" applyFill="1" applyBorder="1" applyAlignment="1">
      <alignment horizontal="center"/>
    </xf>
    <xf numFmtId="0" fontId="56" fillId="0" borderId="12" xfId="0" applyFont="1" applyFill="1" applyBorder="1" applyAlignment="1">
      <alignment horizontal="center" wrapText="1"/>
    </xf>
    <xf numFmtId="0" fontId="56" fillId="0" borderId="0" xfId="0" applyFont="1" applyFill="1" applyBorder="1" applyAlignment="1">
      <alignment horizontal="center" vertical="center"/>
    </xf>
    <xf numFmtId="0" fontId="56" fillId="0" borderId="13" xfId="0" applyFont="1" applyFill="1" applyBorder="1" applyAlignment="1">
      <alignment horizontal="center" vertical="top"/>
    </xf>
    <xf numFmtId="49" fontId="56"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7" fontId="2" fillId="0" borderId="10" xfId="56" applyNumberFormat="1"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8" fillId="0" borderId="10" xfId="0" applyFont="1" applyFill="1" applyBorder="1" applyAlignment="1">
      <alignment horizontal="center" vertical="center"/>
    </xf>
    <xf numFmtId="4" fontId="55" fillId="0" borderId="10" xfId="0" applyNumberFormat="1" applyFont="1" applyFill="1" applyBorder="1" applyAlignment="1">
      <alignment horizontal="center" vertical="center" wrapText="1"/>
    </xf>
    <xf numFmtId="4" fontId="55" fillId="0" borderId="10" xfId="73" applyNumberFormat="1" applyFont="1" applyFill="1" applyBorder="1" applyAlignment="1">
      <alignment horizontal="center" vertical="center" wrapText="1"/>
    </xf>
    <xf numFmtId="49" fontId="2" fillId="0" borderId="10" xfId="61" applyNumberFormat="1" applyFont="1" applyFill="1" applyBorder="1" applyAlignment="1">
      <alignment horizontal="center" vertical="center" wrapText="1"/>
      <protection/>
    </xf>
    <xf numFmtId="167"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49" fontId="55" fillId="0" borderId="10" xfId="61" applyNumberFormat="1" applyFont="1" applyFill="1" applyBorder="1" applyAlignment="1">
      <alignment horizontal="center" vertical="center" wrapText="1"/>
      <protection/>
    </xf>
    <xf numFmtId="4" fontId="55" fillId="0" borderId="10" xfId="61" applyNumberFormat="1" applyFont="1" applyFill="1" applyBorder="1" applyAlignment="1">
      <alignment horizontal="center" vertical="center" wrapText="1"/>
      <protection/>
    </xf>
    <xf numFmtId="175" fontId="5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55" fillId="0" borderId="10" xfId="61" applyNumberFormat="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1" fontId="55" fillId="0" borderId="10" xfId="61" applyNumberFormat="1" applyFont="1" applyFill="1" applyBorder="1" applyAlignment="1">
      <alignment horizontal="center" vertical="center" wrapText="1"/>
      <protection/>
    </xf>
    <xf numFmtId="0" fontId="60"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 fontId="2" fillId="0" borderId="10" xfId="56" applyNumberFormat="1" applyFont="1" applyFill="1" applyBorder="1" applyAlignment="1">
      <alignment horizontal="center" vertical="center" wrapText="1"/>
      <protection/>
    </xf>
    <xf numFmtId="49" fontId="55" fillId="0" borderId="10" xfId="0" applyNumberFormat="1" applyFont="1" applyFill="1" applyBorder="1" applyAlignment="1">
      <alignment horizontal="center" vertical="center"/>
    </xf>
    <xf numFmtId="0" fontId="55" fillId="0" borderId="12" xfId="0"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1" fontId="55"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xf>
    <xf numFmtId="49" fontId="55" fillId="0" borderId="12" xfId="0" applyNumberFormat="1" applyFont="1" applyFill="1" applyBorder="1" applyAlignment="1">
      <alignment horizontal="center" vertical="center" wrapText="1"/>
    </xf>
    <xf numFmtId="167" fontId="2" fillId="0" borderId="12" xfId="56" applyNumberFormat="1" applyFont="1" applyFill="1" applyBorder="1" applyAlignment="1">
      <alignment horizontal="center" vertical="center" wrapText="1"/>
      <protection/>
    </xf>
    <xf numFmtId="0" fontId="55" fillId="0" borderId="12" xfId="0" applyNumberFormat="1" applyFont="1" applyFill="1" applyBorder="1" applyAlignment="1">
      <alignment horizontal="center" vertical="center" wrapText="1"/>
    </xf>
    <xf numFmtId="2" fontId="55" fillId="0" borderId="12" xfId="0" applyNumberFormat="1" applyFont="1" applyFill="1" applyBorder="1" applyAlignment="1">
      <alignment horizontal="center" vertical="center" wrapText="1"/>
    </xf>
    <xf numFmtId="4" fontId="55" fillId="0" borderId="12" xfId="0" applyNumberFormat="1" applyFont="1" applyFill="1" applyBorder="1" applyAlignment="1">
      <alignment horizontal="center" vertical="center" wrapText="1"/>
    </xf>
    <xf numFmtId="166" fontId="55"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 fontId="55" fillId="0" borderId="10" xfId="59" applyNumberFormat="1" applyFont="1" applyFill="1" applyBorder="1" applyAlignment="1">
      <alignment horizontal="center" vertical="center" wrapText="1"/>
      <protection/>
    </xf>
    <xf numFmtId="4" fontId="55" fillId="0" borderId="10" xfId="63" applyNumberFormat="1" applyFont="1" applyFill="1" applyBorder="1" applyAlignment="1">
      <alignment horizontal="center" vertical="center" wrapText="1"/>
      <protection/>
    </xf>
    <xf numFmtId="43" fontId="55" fillId="0" borderId="10" xfId="73" applyFont="1" applyFill="1" applyBorder="1" applyAlignment="1">
      <alignment horizontal="center" vertical="center"/>
    </xf>
    <xf numFmtId="0" fontId="2" fillId="0" borderId="10" xfId="64" applyNumberFormat="1"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55" fillId="0" borderId="0" xfId="0" applyFont="1" applyFill="1" applyAlignment="1">
      <alignment horizontal="center" vertical="center"/>
    </xf>
    <xf numFmtId="0" fontId="61" fillId="0" borderId="0" xfId="0" applyFont="1" applyFill="1" applyAlignment="1">
      <alignment horizontal="center" vertical="center"/>
    </xf>
    <xf numFmtId="49" fontId="55" fillId="0" borderId="0" xfId="0" applyNumberFormat="1" applyFont="1" applyFill="1" applyAlignment="1">
      <alignment horizontal="center" vertical="center"/>
    </xf>
    <xf numFmtId="49" fontId="56"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55" fillId="0" borderId="16" xfId="0" applyFont="1" applyFill="1" applyBorder="1" applyAlignment="1">
      <alignment horizontal="center" vertical="center"/>
    </xf>
    <xf numFmtId="0" fontId="55" fillId="0" borderId="16"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172" fontId="2" fillId="0" borderId="10" xfId="56" applyNumberFormat="1" applyFont="1" applyFill="1" applyBorder="1" applyAlignment="1">
      <alignment horizontal="center" vertical="center" wrapText="1"/>
      <protection/>
    </xf>
    <xf numFmtId="2" fontId="55"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55" fillId="0" borderId="10" xfId="56" applyFont="1" applyFill="1" applyBorder="1" applyAlignment="1">
      <alignment horizontal="center" vertical="center" wrapText="1"/>
      <protection/>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horizontal="center" vertical="center"/>
    </xf>
    <xf numFmtId="4" fontId="55" fillId="0" borderId="10" xfId="0" applyNumberFormat="1" applyFont="1" applyFill="1" applyBorder="1" applyAlignment="1">
      <alignment horizontal="center" vertical="center"/>
    </xf>
    <xf numFmtId="4" fontId="56" fillId="0" borderId="0" xfId="0" applyNumberFormat="1" applyFont="1" applyFill="1" applyAlignment="1">
      <alignment horizontal="center" vertical="center"/>
    </xf>
    <xf numFmtId="49" fontId="56"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xf numFmtId="49" fontId="56" fillId="0" borderId="0" xfId="0" applyNumberFormat="1" applyFont="1" applyFill="1" applyAlignment="1">
      <alignment horizontal="center" vertical="center"/>
    </xf>
    <xf numFmtId="49" fontId="56" fillId="0" borderId="14" xfId="0"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167" fontId="2" fillId="0" borderId="10" xfId="61" applyNumberFormat="1" applyFont="1" applyFill="1" applyBorder="1" applyAlignment="1">
      <alignment horizontal="center" vertical="center"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4 3 2" xfId="62"/>
    <cellStyle name="Обычный 5" xfId="63"/>
    <cellStyle name="Обычный_Лялина К.Н." xfId="64"/>
    <cellStyle name="Followed Hyperlink" xfId="65"/>
    <cellStyle name="Плохой" xfId="66"/>
    <cellStyle name="Пояснение" xfId="67"/>
    <cellStyle name="Примечание" xfId="68"/>
    <cellStyle name="Примечание 2" xfId="69"/>
    <cellStyle name="Percent" xfId="70"/>
    <cellStyle name="Связанная ячейка" xfId="71"/>
    <cellStyle name="Текст предупреждения" xfId="72"/>
    <cellStyle name="Comma" xfId="73"/>
    <cellStyle name="Comma [0]" xfId="74"/>
    <cellStyle name="Финансовый 2" xfId="75"/>
    <cellStyle name="Финансовый 2 3" xfId="76"/>
    <cellStyle name="Финансовый 2 3 2" xfId="77"/>
    <cellStyle name="Финансовый 2 3 3" xfId="78"/>
    <cellStyle name="Финансовый 3" xfId="79"/>
    <cellStyle name="Финансовый 4" xfId="80"/>
    <cellStyle name="Хороший"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kasovaZA\AppData\Local\Microsoft\Windows\INetCache\Content.Outlook\U3398FSB\&#1055;&#1088;&#1086;&#1077;&#1082;&#1090;%20&#1043;&#1086;&#1076;&#1086;&#1074;&#1086;&#1075;&#1086;%20&#1087;&#1083;&#1072;&#1085;&#1072;%20&#1079;&#1072;&#1082;&#1091;&#1087;&#1086;&#1082;%20&#1058;&#1056;&#1059;%20&#1085;&#1072;%202024%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 ТРУ 2024"/>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2">
        <row r="3">
          <cell r="B3" t="str">
            <v>С НДС</v>
          </cell>
        </row>
        <row r="4">
          <cell r="B4" t="str">
            <v>Без НДС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80"/>
  <sheetViews>
    <sheetView tabSelected="1" zoomScale="85" zoomScaleNormal="85" zoomScalePageLayoutView="0" workbookViewId="0" topLeftCell="A1">
      <pane ySplit="11" topLeftCell="A12" activePane="bottomLeft" state="frozen"/>
      <selection pane="topLeft" activeCell="A1" sqref="A1"/>
      <selection pane="bottomLeft" activeCell="A12" sqref="A12:IV67"/>
    </sheetView>
  </sheetViews>
  <sheetFormatPr defaultColWidth="9.140625" defaultRowHeight="15"/>
  <cols>
    <col min="1" max="1" width="23.8515625" style="7" customWidth="1"/>
    <col min="2" max="2" width="13.57421875" style="58" customWidth="1"/>
    <col min="3" max="3" width="8.421875" style="58" customWidth="1"/>
    <col min="4" max="4" width="20.8515625" style="3" customWidth="1"/>
    <col min="5" max="5" width="16.421875" style="3" customWidth="1"/>
    <col min="6" max="6" width="15.00390625" style="3" customWidth="1"/>
    <col min="7" max="7" width="9.140625" style="3" customWidth="1"/>
    <col min="8" max="8" width="11.421875" style="3" customWidth="1"/>
    <col min="9" max="9" width="9.140625" style="3" customWidth="1"/>
    <col min="10" max="10" width="11.140625" style="3" customWidth="1"/>
    <col min="11" max="11" width="17.57421875" style="3" customWidth="1"/>
    <col min="12" max="12" width="12.8515625" style="3" customWidth="1"/>
    <col min="13" max="13" width="13.57421875" style="3" customWidth="1"/>
    <col min="14" max="14" width="16.8515625" style="3" customWidth="1"/>
    <col min="15" max="15" width="12.57421875" style="3" customWidth="1"/>
    <col min="16" max="16" width="10.421875" style="3" customWidth="1"/>
    <col min="17" max="17" width="9.140625" style="3" customWidth="1"/>
    <col min="18" max="18" width="12.421875" style="3" customWidth="1"/>
    <col min="19" max="19" width="12.28125" style="3" customWidth="1"/>
    <col min="20" max="22" width="9.140625" style="3" customWidth="1"/>
    <col min="23" max="23" width="15.00390625" style="3" customWidth="1"/>
    <col min="24" max="24" width="9.140625" style="3" customWidth="1"/>
    <col min="25" max="25" width="16.8515625" style="3" customWidth="1"/>
    <col min="26" max="26" width="19.7109375" style="3" customWidth="1"/>
    <col min="27" max="27" width="21.28125" style="3" customWidth="1"/>
    <col min="28" max="28" width="20.7109375" style="3" customWidth="1"/>
    <col min="29" max="29" width="9.140625" style="3" customWidth="1"/>
    <col min="30" max="30" width="15.00390625" style="3" customWidth="1"/>
    <col min="31" max="31" width="14.28125" style="3" customWidth="1"/>
    <col min="32" max="32" width="15.00390625" style="3" customWidth="1"/>
    <col min="33" max="33" width="13.00390625" style="3" customWidth="1"/>
    <col min="34" max="34" width="11.7109375" style="3" customWidth="1"/>
    <col min="35" max="37" width="9.140625" style="3" customWidth="1"/>
    <col min="38" max="38" width="10.28125" style="3" customWidth="1"/>
    <col min="39" max="53" width="9.140625" style="3" customWidth="1"/>
    <col min="54" max="76" width="9.140625" style="4" customWidth="1"/>
    <col min="77" max="77" width="54.421875" style="6" customWidth="1"/>
    <col min="78" max="16384" width="9.140625" style="6" customWidth="1"/>
  </cols>
  <sheetData>
    <row r="1" spans="2:76" ht="15.75">
      <c r="B1" s="79"/>
      <c r="C1" s="7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77"/>
      <c r="AH1" s="77"/>
      <c r="AI1" s="77"/>
      <c r="AJ1" s="77"/>
      <c r="AK1" s="77"/>
      <c r="AL1" s="77"/>
      <c r="AM1" s="77"/>
      <c r="AN1" s="77"/>
      <c r="AO1" s="77"/>
      <c r="AP1" s="77"/>
      <c r="AQ1" s="77"/>
      <c r="AR1" s="77"/>
      <c r="AS1" s="77"/>
      <c r="AT1" s="77"/>
      <c r="AU1" s="77"/>
      <c r="AV1" s="77"/>
      <c r="AW1" s="77"/>
      <c r="AX1" s="77"/>
      <c r="AY1" s="77"/>
      <c r="AZ1" s="77"/>
      <c r="BA1" s="77"/>
      <c r="BB1" s="5"/>
      <c r="BC1" s="5"/>
      <c r="BD1" s="5"/>
      <c r="BE1" s="5"/>
      <c r="BF1" s="5"/>
      <c r="BG1" s="5"/>
      <c r="BH1" s="5"/>
      <c r="BI1" s="5"/>
      <c r="BJ1" s="5"/>
      <c r="BK1" s="5"/>
      <c r="BL1" s="5"/>
      <c r="BM1" s="5"/>
      <c r="BN1" s="5"/>
      <c r="BO1" s="5"/>
      <c r="BP1" s="5"/>
      <c r="BQ1" s="5"/>
      <c r="BR1" s="5"/>
      <c r="BS1" s="5"/>
      <c r="BT1" s="5"/>
      <c r="BU1" s="5"/>
      <c r="BV1" s="5"/>
      <c r="BW1" s="5"/>
      <c r="BX1" s="5"/>
    </row>
    <row r="2" spans="2:76" ht="15.75">
      <c r="B2" s="79"/>
      <c r="C2" s="79"/>
      <c r="D2" s="92"/>
      <c r="E2" s="92"/>
      <c r="F2" s="92" t="s">
        <v>407</v>
      </c>
      <c r="G2" s="92"/>
      <c r="H2" s="92"/>
      <c r="I2" s="92"/>
      <c r="J2" s="92"/>
      <c r="K2" s="92"/>
      <c r="L2" s="92"/>
      <c r="M2" s="92"/>
      <c r="N2" s="92"/>
      <c r="O2" s="92"/>
      <c r="P2" s="92"/>
      <c r="Q2" s="92"/>
      <c r="R2" s="92"/>
      <c r="S2" s="92"/>
      <c r="T2" s="79"/>
      <c r="U2" s="79"/>
      <c r="V2" s="79"/>
      <c r="W2" s="79"/>
      <c r="X2" s="79"/>
      <c r="Y2" s="79"/>
      <c r="Z2" s="92"/>
      <c r="AA2" s="92"/>
      <c r="AB2" s="92"/>
      <c r="AC2" s="92"/>
      <c r="AD2" s="92"/>
      <c r="AE2" s="92"/>
      <c r="AF2" s="92"/>
      <c r="AG2" s="77"/>
      <c r="AH2" s="77"/>
      <c r="AI2" s="77"/>
      <c r="AJ2" s="77"/>
      <c r="AK2" s="77"/>
      <c r="AL2" s="77"/>
      <c r="AM2" s="77"/>
      <c r="AN2" s="77"/>
      <c r="AO2" s="77"/>
      <c r="AP2" s="77"/>
      <c r="AQ2" s="77"/>
      <c r="AR2" s="77"/>
      <c r="AS2" s="77"/>
      <c r="AT2" s="77"/>
      <c r="AU2" s="77"/>
      <c r="AV2" s="77"/>
      <c r="AW2" s="77"/>
      <c r="AX2" s="77"/>
      <c r="AY2" s="77"/>
      <c r="AZ2" s="77"/>
      <c r="BA2" s="77"/>
      <c r="BB2" s="5"/>
      <c r="BC2" s="5"/>
      <c r="BD2" s="5"/>
      <c r="BE2" s="5"/>
      <c r="BF2" s="5"/>
      <c r="BG2" s="5"/>
      <c r="BH2" s="5"/>
      <c r="BI2" s="5"/>
      <c r="BJ2" s="5"/>
      <c r="BK2" s="5"/>
      <c r="BL2" s="5"/>
      <c r="BM2" s="5"/>
      <c r="BN2" s="5"/>
      <c r="BO2" s="5"/>
      <c r="BP2" s="5"/>
      <c r="BQ2" s="5"/>
      <c r="BR2" s="5"/>
      <c r="BS2" s="5"/>
      <c r="BT2" s="5"/>
      <c r="BU2" s="5"/>
      <c r="BV2" s="5"/>
      <c r="BW2" s="5"/>
      <c r="BX2" s="5"/>
    </row>
    <row r="3" spans="2:76" ht="15.75">
      <c r="B3" s="79"/>
      <c r="C3" s="79"/>
      <c r="D3" s="79"/>
      <c r="E3" s="92"/>
      <c r="F3" s="92"/>
      <c r="G3" s="92"/>
      <c r="H3" s="92"/>
      <c r="I3" s="92" t="s">
        <v>408</v>
      </c>
      <c r="J3" s="92"/>
      <c r="K3" s="92"/>
      <c r="L3" s="92"/>
      <c r="M3" s="92"/>
      <c r="N3" s="92"/>
      <c r="O3" s="92"/>
      <c r="P3" s="92"/>
      <c r="Q3" s="92"/>
      <c r="R3" s="92"/>
      <c r="S3" s="92"/>
      <c r="T3" s="92"/>
      <c r="U3" s="92"/>
      <c r="V3" s="92"/>
      <c r="W3" s="92"/>
      <c r="X3" s="92"/>
      <c r="Y3" s="92"/>
      <c r="Z3" s="92"/>
      <c r="AA3" s="92"/>
      <c r="AB3" s="92"/>
      <c r="AC3" s="92"/>
      <c r="AD3" s="92"/>
      <c r="AE3" s="92"/>
      <c r="AF3" s="92"/>
      <c r="AG3" s="77"/>
      <c r="AH3" s="77"/>
      <c r="AI3" s="77"/>
      <c r="AJ3" s="77"/>
      <c r="AK3" s="77"/>
      <c r="AL3" s="77"/>
      <c r="AM3" s="77"/>
      <c r="AN3" s="77"/>
      <c r="AO3" s="77"/>
      <c r="AP3" s="77"/>
      <c r="AQ3" s="77"/>
      <c r="AR3" s="77"/>
      <c r="AS3" s="77"/>
      <c r="AT3" s="77"/>
      <c r="AU3" s="77"/>
      <c r="AV3" s="77"/>
      <c r="AW3" s="77"/>
      <c r="AX3" s="77"/>
      <c r="AY3" s="77"/>
      <c r="AZ3" s="77"/>
      <c r="BA3" s="77"/>
      <c r="BB3" s="5"/>
      <c r="BC3" s="5"/>
      <c r="BD3" s="5"/>
      <c r="BE3" s="5"/>
      <c r="BF3" s="5"/>
      <c r="BG3" s="5"/>
      <c r="BH3" s="5"/>
      <c r="BI3" s="5"/>
      <c r="BJ3" s="5"/>
      <c r="BK3" s="5"/>
      <c r="BL3" s="5"/>
      <c r="BM3" s="5"/>
      <c r="BN3" s="5"/>
      <c r="BO3" s="5"/>
      <c r="BP3" s="5"/>
      <c r="BQ3" s="5"/>
      <c r="BR3" s="5"/>
      <c r="BS3" s="5"/>
      <c r="BT3" s="5"/>
      <c r="BU3" s="5"/>
      <c r="BV3" s="5"/>
      <c r="BW3" s="5"/>
      <c r="BX3" s="5"/>
    </row>
    <row r="4" spans="1:76" ht="15.75">
      <c r="A4" s="20" t="s">
        <v>448</v>
      </c>
      <c r="B4" s="79"/>
      <c r="C4" s="79"/>
      <c r="D4" s="79"/>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77"/>
      <c r="AH4" s="77"/>
      <c r="AI4" s="77"/>
      <c r="AJ4" s="77"/>
      <c r="AK4" s="77"/>
      <c r="AL4" s="77"/>
      <c r="AM4" s="77"/>
      <c r="AN4" s="77"/>
      <c r="AO4" s="77"/>
      <c r="AP4" s="77"/>
      <c r="AQ4" s="77"/>
      <c r="AR4" s="77"/>
      <c r="AS4" s="77"/>
      <c r="AT4" s="77"/>
      <c r="AU4" s="77"/>
      <c r="AV4" s="77"/>
      <c r="AW4" s="77"/>
      <c r="AX4" s="77"/>
      <c r="AY4" s="77"/>
      <c r="AZ4" s="77"/>
      <c r="BA4" s="77"/>
      <c r="BB4" s="5"/>
      <c r="BC4" s="5"/>
      <c r="BD4" s="5"/>
      <c r="BE4" s="5"/>
      <c r="BF4" s="5"/>
      <c r="BG4" s="5"/>
      <c r="BH4" s="5"/>
      <c r="BI4" s="5"/>
      <c r="BJ4" s="5"/>
      <c r="BK4" s="5"/>
      <c r="BL4" s="5"/>
      <c r="BM4" s="5"/>
      <c r="BN4" s="5"/>
      <c r="BO4" s="5"/>
      <c r="BP4" s="5"/>
      <c r="BQ4" s="5"/>
      <c r="BR4" s="5"/>
      <c r="BS4" s="5"/>
      <c r="BT4" s="5"/>
      <c r="BU4" s="5"/>
      <c r="BV4" s="5"/>
      <c r="BW4" s="5"/>
      <c r="BX4" s="5"/>
    </row>
    <row r="5" spans="2:76" ht="15.75">
      <c r="B5" s="79"/>
      <c r="C5" s="79"/>
      <c r="D5" s="7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77"/>
      <c r="AH5" s="77"/>
      <c r="AI5" s="77"/>
      <c r="AJ5" s="77"/>
      <c r="AK5" s="77"/>
      <c r="AL5" s="77"/>
      <c r="AM5" s="77"/>
      <c r="AN5" s="77"/>
      <c r="AO5" s="77"/>
      <c r="AP5" s="77"/>
      <c r="AQ5" s="77"/>
      <c r="AR5" s="77"/>
      <c r="AS5" s="77"/>
      <c r="AT5" s="77"/>
      <c r="AU5" s="77"/>
      <c r="AV5" s="77"/>
      <c r="AW5" s="77"/>
      <c r="AX5" s="77"/>
      <c r="AY5" s="77"/>
      <c r="AZ5" s="77"/>
      <c r="BA5" s="77"/>
      <c r="BB5" s="5"/>
      <c r="BC5" s="5"/>
      <c r="BD5" s="5"/>
      <c r="BE5" s="5"/>
      <c r="BF5" s="5"/>
      <c r="BG5" s="5"/>
      <c r="BH5" s="5"/>
      <c r="BI5" s="5"/>
      <c r="BJ5" s="5"/>
      <c r="BK5" s="5"/>
      <c r="BL5" s="5"/>
      <c r="BM5" s="5"/>
      <c r="BN5" s="5"/>
      <c r="BO5" s="5"/>
      <c r="BP5" s="5"/>
      <c r="BQ5" s="5"/>
      <c r="BR5" s="5"/>
      <c r="BS5" s="5"/>
      <c r="BT5" s="5"/>
      <c r="BU5" s="5"/>
      <c r="BV5" s="5"/>
      <c r="BW5" s="5"/>
      <c r="BX5" s="5"/>
    </row>
    <row r="6" spans="2:76" ht="15.75">
      <c r="B6" s="79"/>
      <c r="C6" s="79"/>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5"/>
      <c r="BC6" s="5"/>
      <c r="BD6" s="5"/>
      <c r="BE6" s="5"/>
      <c r="BF6" s="5"/>
      <c r="BG6" s="5"/>
      <c r="BH6" s="5"/>
      <c r="BI6" s="5"/>
      <c r="BJ6" s="5"/>
      <c r="BK6" s="5"/>
      <c r="BL6" s="5"/>
      <c r="BM6" s="5"/>
      <c r="BN6" s="5"/>
      <c r="BO6" s="5"/>
      <c r="BP6" s="5"/>
      <c r="BQ6" s="5"/>
      <c r="BR6" s="5"/>
      <c r="BS6" s="5"/>
      <c r="BT6" s="5"/>
      <c r="BU6" s="5"/>
      <c r="BV6" s="5"/>
      <c r="BW6" s="5"/>
      <c r="BX6" s="5"/>
    </row>
    <row r="7" spans="2:76" ht="15.75">
      <c r="B7" s="79"/>
      <c r="C7" s="79"/>
      <c r="D7" s="77"/>
      <c r="E7" s="77"/>
      <c r="F7" s="77"/>
      <c r="G7" s="77"/>
      <c r="H7" s="77"/>
      <c r="I7" s="77"/>
      <c r="J7" s="77"/>
      <c r="K7" s="77"/>
      <c r="L7" s="77"/>
      <c r="M7" s="77"/>
      <c r="N7" s="77"/>
      <c r="O7" s="77"/>
      <c r="P7" s="77"/>
      <c r="Q7" s="77"/>
      <c r="R7" s="77"/>
      <c r="S7" s="77"/>
      <c r="T7" s="77"/>
      <c r="U7" s="77"/>
      <c r="V7" s="77"/>
      <c r="W7" s="77"/>
      <c r="X7" s="77"/>
      <c r="Y7" s="77"/>
      <c r="Z7" s="77"/>
      <c r="AA7" s="94">
        <f>SUBTOTAL(9,AA12:AA65)</f>
        <v>18338964054.973145</v>
      </c>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5"/>
      <c r="BC7" s="5"/>
      <c r="BD7" s="5"/>
      <c r="BE7" s="5"/>
      <c r="BF7" s="5"/>
      <c r="BG7" s="5"/>
      <c r="BH7" s="5"/>
      <c r="BI7" s="5"/>
      <c r="BJ7" s="5"/>
      <c r="BK7" s="5"/>
      <c r="BL7" s="5"/>
      <c r="BM7" s="5"/>
      <c r="BN7" s="5"/>
      <c r="BO7" s="5"/>
      <c r="BP7" s="5"/>
      <c r="BQ7" s="5"/>
      <c r="BR7" s="5"/>
      <c r="BS7" s="5"/>
      <c r="BT7" s="5"/>
      <c r="BU7" s="5"/>
      <c r="BV7" s="5"/>
      <c r="BW7" s="5"/>
      <c r="BX7" s="5"/>
    </row>
    <row r="8" spans="1:77" ht="48.75" customHeight="1">
      <c r="A8" s="97" t="s">
        <v>370</v>
      </c>
      <c r="B8" s="101" t="s">
        <v>0</v>
      </c>
      <c r="C8" s="60"/>
      <c r="D8" s="102" t="s">
        <v>107</v>
      </c>
      <c r="E8" s="96" t="s">
        <v>1</v>
      </c>
      <c r="F8" s="96" t="s">
        <v>2</v>
      </c>
      <c r="G8" s="96" t="s">
        <v>3</v>
      </c>
      <c r="H8" s="96" t="s">
        <v>4</v>
      </c>
      <c r="I8" s="96" t="s">
        <v>5</v>
      </c>
      <c r="J8" s="96" t="s">
        <v>6</v>
      </c>
      <c r="K8" s="96" t="s">
        <v>7</v>
      </c>
      <c r="L8" s="96" t="s">
        <v>8</v>
      </c>
      <c r="M8" s="96" t="s">
        <v>9</v>
      </c>
      <c r="N8" s="96" t="s">
        <v>10</v>
      </c>
      <c r="O8" s="96" t="s">
        <v>173</v>
      </c>
      <c r="P8" s="96"/>
      <c r="Q8" s="96"/>
      <c r="R8" s="96"/>
      <c r="S8" s="96"/>
      <c r="T8" s="96" t="s">
        <v>11</v>
      </c>
      <c r="U8" s="96"/>
      <c r="V8" s="96"/>
      <c r="W8" s="96" t="s">
        <v>12</v>
      </c>
      <c r="X8" s="96" t="s">
        <v>13</v>
      </c>
      <c r="Y8" s="96" t="s">
        <v>176</v>
      </c>
      <c r="Z8" s="96"/>
      <c r="AA8" s="96"/>
      <c r="AB8" s="96"/>
      <c r="AC8" s="96" t="s">
        <v>118</v>
      </c>
      <c r="AD8" s="96"/>
      <c r="AE8" s="96"/>
      <c r="AF8" s="96" t="s">
        <v>14</v>
      </c>
      <c r="AG8" s="96" t="s">
        <v>15</v>
      </c>
      <c r="AH8" s="96"/>
      <c r="AI8" s="96" t="s">
        <v>16</v>
      </c>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19" t="s">
        <v>378</v>
      </c>
    </row>
    <row r="9" spans="1:77" ht="59.25" customHeight="1">
      <c r="A9" s="98"/>
      <c r="B9" s="101"/>
      <c r="C9" s="80" t="s">
        <v>348</v>
      </c>
      <c r="D9" s="102"/>
      <c r="E9" s="96"/>
      <c r="F9" s="96"/>
      <c r="G9" s="96"/>
      <c r="H9" s="96"/>
      <c r="I9" s="96"/>
      <c r="J9" s="96"/>
      <c r="K9" s="96"/>
      <c r="L9" s="96"/>
      <c r="M9" s="96"/>
      <c r="N9" s="96"/>
      <c r="O9" s="96" t="s">
        <v>17</v>
      </c>
      <c r="P9" s="96"/>
      <c r="Q9" s="91" t="s">
        <v>326</v>
      </c>
      <c r="R9" s="96" t="s">
        <v>18</v>
      </c>
      <c r="S9" s="96"/>
      <c r="T9" s="96"/>
      <c r="U9" s="96"/>
      <c r="V9" s="96"/>
      <c r="W9" s="96"/>
      <c r="X9" s="96"/>
      <c r="Y9" s="96" t="s">
        <v>19</v>
      </c>
      <c r="Z9" s="96" t="s">
        <v>20</v>
      </c>
      <c r="AA9" s="96" t="s">
        <v>21</v>
      </c>
      <c r="AB9" s="96" t="s">
        <v>22</v>
      </c>
      <c r="AC9" s="96" t="s">
        <v>19</v>
      </c>
      <c r="AD9" s="96" t="s">
        <v>21</v>
      </c>
      <c r="AE9" s="96" t="s">
        <v>22</v>
      </c>
      <c r="AF9" s="96"/>
      <c r="AG9" s="96" t="s">
        <v>23</v>
      </c>
      <c r="AH9" s="96" t="s">
        <v>24</v>
      </c>
      <c r="AI9" s="96" t="s">
        <v>25</v>
      </c>
      <c r="AJ9" s="96"/>
      <c r="AK9" s="96"/>
      <c r="AL9" s="96" t="s">
        <v>26</v>
      </c>
      <c r="AM9" s="96"/>
      <c r="AN9" s="96"/>
      <c r="AO9" s="96" t="s">
        <v>27</v>
      </c>
      <c r="AP9" s="96"/>
      <c r="AQ9" s="96"/>
      <c r="AR9" s="96" t="s">
        <v>28</v>
      </c>
      <c r="AS9" s="96"/>
      <c r="AT9" s="96"/>
      <c r="AU9" s="96" t="s">
        <v>265</v>
      </c>
      <c r="AV9" s="96"/>
      <c r="AW9" s="96"/>
      <c r="AX9" s="96" t="s">
        <v>266</v>
      </c>
      <c r="AY9" s="96"/>
      <c r="AZ9" s="96"/>
      <c r="BA9" s="96" t="s">
        <v>267</v>
      </c>
      <c r="BB9" s="96"/>
      <c r="BC9" s="96"/>
      <c r="BD9" s="96" t="s">
        <v>268</v>
      </c>
      <c r="BE9" s="96"/>
      <c r="BF9" s="96"/>
      <c r="BG9" s="96" t="s">
        <v>269</v>
      </c>
      <c r="BH9" s="96"/>
      <c r="BI9" s="96"/>
      <c r="BJ9" s="96" t="s">
        <v>270</v>
      </c>
      <c r="BK9" s="96"/>
      <c r="BL9" s="96"/>
      <c r="BM9" s="96" t="s">
        <v>271</v>
      </c>
      <c r="BN9" s="96"/>
      <c r="BO9" s="96"/>
      <c r="BP9" s="96" t="s">
        <v>272</v>
      </c>
      <c r="BQ9" s="96"/>
      <c r="BR9" s="96"/>
      <c r="BS9" s="96" t="s">
        <v>273</v>
      </c>
      <c r="BT9" s="96"/>
      <c r="BU9" s="96"/>
      <c r="BV9" s="96" t="s">
        <v>274</v>
      </c>
      <c r="BW9" s="96"/>
      <c r="BX9" s="96"/>
      <c r="BY9" s="21" t="s">
        <v>376</v>
      </c>
    </row>
    <row r="10" spans="1:77" ht="26.25" customHeight="1">
      <c r="A10" s="99"/>
      <c r="B10" s="101"/>
      <c r="C10" s="33"/>
      <c r="D10" s="102"/>
      <c r="E10" s="96"/>
      <c r="F10" s="96"/>
      <c r="G10" s="96"/>
      <c r="H10" s="96"/>
      <c r="I10" s="96"/>
      <c r="J10" s="96"/>
      <c r="K10" s="96"/>
      <c r="L10" s="96"/>
      <c r="M10" s="96"/>
      <c r="N10" s="96"/>
      <c r="O10" s="91" t="s">
        <v>29</v>
      </c>
      <c r="P10" s="91" t="s">
        <v>30</v>
      </c>
      <c r="Q10" s="91" t="s">
        <v>31</v>
      </c>
      <c r="R10" s="91" t="s">
        <v>32</v>
      </c>
      <c r="S10" s="91" t="s">
        <v>31</v>
      </c>
      <c r="T10" s="91" t="s">
        <v>33</v>
      </c>
      <c r="U10" s="91" t="s">
        <v>34</v>
      </c>
      <c r="V10" s="91" t="s">
        <v>35</v>
      </c>
      <c r="W10" s="96"/>
      <c r="X10" s="96"/>
      <c r="Y10" s="96"/>
      <c r="Z10" s="96"/>
      <c r="AA10" s="96"/>
      <c r="AB10" s="96"/>
      <c r="AC10" s="96"/>
      <c r="AD10" s="96"/>
      <c r="AE10" s="96"/>
      <c r="AF10" s="96"/>
      <c r="AG10" s="96"/>
      <c r="AH10" s="96"/>
      <c r="AI10" s="91" t="s">
        <v>36</v>
      </c>
      <c r="AJ10" s="91" t="s">
        <v>37</v>
      </c>
      <c r="AK10" s="91" t="s">
        <v>38</v>
      </c>
      <c r="AL10" s="91" t="s">
        <v>36</v>
      </c>
      <c r="AM10" s="91" t="s">
        <v>37</v>
      </c>
      <c r="AN10" s="91" t="s">
        <v>38</v>
      </c>
      <c r="AO10" s="91" t="s">
        <v>36</v>
      </c>
      <c r="AP10" s="91" t="s">
        <v>37</v>
      </c>
      <c r="AQ10" s="91" t="s">
        <v>38</v>
      </c>
      <c r="AR10" s="91" t="s">
        <v>36</v>
      </c>
      <c r="AS10" s="91" t="s">
        <v>37</v>
      </c>
      <c r="AT10" s="91" t="s">
        <v>38</v>
      </c>
      <c r="AU10" s="91" t="s">
        <v>36</v>
      </c>
      <c r="AV10" s="91" t="s">
        <v>37</v>
      </c>
      <c r="AW10" s="91" t="s">
        <v>38</v>
      </c>
      <c r="AX10" s="91" t="s">
        <v>36</v>
      </c>
      <c r="AY10" s="91" t="s">
        <v>37</v>
      </c>
      <c r="AZ10" s="91" t="s">
        <v>38</v>
      </c>
      <c r="BA10" s="91" t="s">
        <v>36</v>
      </c>
      <c r="BB10" s="91" t="s">
        <v>37</v>
      </c>
      <c r="BC10" s="91" t="s">
        <v>38</v>
      </c>
      <c r="BD10" s="91" t="s">
        <v>36</v>
      </c>
      <c r="BE10" s="91" t="s">
        <v>37</v>
      </c>
      <c r="BF10" s="91" t="s">
        <v>38</v>
      </c>
      <c r="BG10" s="91" t="s">
        <v>36</v>
      </c>
      <c r="BH10" s="70" t="s">
        <v>37</v>
      </c>
      <c r="BI10" s="70" t="s">
        <v>38</v>
      </c>
      <c r="BJ10" s="70" t="s">
        <v>36</v>
      </c>
      <c r="BK10" s="70" t="s">
        <v>37</v>
      </c>
      <c r="BL10" s="70" t="s">
        <v>38</v>
      </c>
      <c r="BM10" s="70" t="s">
        <v>36</v>
      </c>
      <c r="BN10" s="70" t="s">
        <v>37</v>
      </c>
      <c r="BO10" s="70" t="s">
        <v>38</v>
      </c>
      <c r="BP10" s="70" t="s">
        <v>36</v>
      </c>
      <c r="BQ10" s="70" t="s">
        <v>37</v>
      </c>
      <c r="BR10" s="22" t="s">
        <v>38</v>
      </c>
      <c r="BS10" s="22" t="s">
        <v>36</v>
      </c>
      <c r="BT10" s="22" t="s">
        <v>37</v>
      </c>
      <c r="BU10" s="22" t="s">
        <v>38</v>
      </c>
      <c r="BV10" s="22" t="s">
        <v>36</v>
      </c>
      <c r="BW10" s="22" t="s">
        <v>37</v>
      </c>
      <c r="BX10" s="22" t="s">
        <v>38</v>
      </c>
      <c r="BY10" s="18"/>
    </row>
    <row r="11" spans="1:77" s="15" customFormat="1" ht="15.75">
      <c r="A11" s="20">
        <v>1</v>
      </c>
      <c r="B11" s="91" t="s">
        <v>342</v>
      </c>
      <c r="C11" s="14" t="s">
        <v>343</v>
      </c>
      <c r="D11" s="91" t="s">
        <v>40</v>
      </c>
      <c r="E11" s="14" t="s">
        <v>344</v>
      </c>
      <c r="F11" s="91" t="s">
        <v>41</v>
      </c>
      <c r="G11" s="14" t="s">
        <v>42</v>
      </c>
      <c r="H11" s="91" t="s">
        <v>345</v>
      </c>
      <c r="I11" s="14" t="s">
        <v>43</v>
      </c>
      <c r="J11" s="91" t="s">
        <v>346</v>
      </c>
      <c r="K11" s="14" t="s">
        <v>347</v>
      </c>
      <c r="L11" s="91" t="s">
        <v>44</v>
      </c>
      <c r="M11" s="14" t="s">
        <v>45</v>
      </c>
      <c r="N11" s="91" t="s">
        <v>46</v>
      </c>
      <c r="O11" s="14" t="s">
        <v>47</v>
      </c>
      <c r="P11" s="91" t="s">
        <v>48</v>
      </c>
      <c r="Q11" s="14" t="s">
        <v>49</v>
      </c>
      <c r="R11" s="91" t="s">
        <v>50</v>
      </c>
      <c r="S11" s="14" t="s">
        <v>51</v>
      </c>
      <c r="T11" s="91" t="s">
        <v>52</v>
      </c>
      <c r="U11" s="14" t="s">
        <v>53</v>
      </c>
      <c r="V11" s="91" t="s">
        <v>54</v>
      </c>
      <c r="W11" s="14" t="s">
        <v>55</v>
      </c>
      <c r="X11" s="91" t="s">
        <v>56</v>
      </c>
      <c r="Y11" s="14" t="s">
        <v>57</v>
      </c>
      <c r="Z11" s="91" t="s">
        <v>58</v>
      </c>
      <c r="AA11" s="14" t="s">
        <v>59</v>
      </c>
      <c r="AB11" s="91" t="s">
        <v>60</v>
      </c>
      <c r="AC11" s="14" t="s">
        <v>61</v>
      </c>
      <c r="AD11" s="91" t="s">
        <v>62</v>
      </c>
      <c r="AE11" s="14" t="s">
        <v>63</v>
      </c>
      <c r="AF11" s="91" t="s">
        <v>64</v>
      </c>
      <c r="AG11" s="14" t="s">
        <v>65</v>
      </c>
      <c r="AH11" s="91" t="s">
        <v>66</v>
      </c>
      <c r="AI11" s="14" t="s">
        <v>67</v>
      </c>
      <c r="AJ11" s="91" t="s">
        <v>68</v>
      </c>
      <c r="AK11" s="14" t="s">
        <v>69</v>
      </c>
      <c r="AL11" s="91" t="s">
        <v>70</v>
      </c>
      <c r="AM11" s="14" t="s">
        <v>71</v>
      </c>
      <c r="AN11" s="91" t="s">
        <v>72</v>
      </c>
      <c r="AO11" s="14" t="s">
        <v>73</v>
      </c>
      <c r="AP11" s="91" t="s">
        <v>74</v>
      </c>
      <c r="AQ11" s="14" t="s">
        <v>75</v>
      </c>
      <c r="AR11" s="91" t="s">
        <v>76</v>
      </c>
      <c r="AS11" s="14" t="s">
        <v>77</v>
      </c>
      <c r="AT11" s="91" t="s">
        <v>78</v>
      </c>
      <c r="AU11" s="14" t="s">
        <v>79</v>
      </c>
      <c r="AV11" s="91" t="s">
        <v>80</v>
      </c>
      <c r="AW11" s="14" t="s">
        <v>81</v>
      </c>
      <c r="AX11" s="91" t="s">
        <v>82</v>
      </c>
      <c r="AY11" s="14" t="s">
        <v>275</v>
      </c>
      <c r="AZ11" s="91" t="s">
        <v>276</v>
      </c>
      <c r="BA11" s="14" t="s">
        <v>277</v>
      </c>
      <c r="BB11" s="91" t="s">
        <v>278</v>
      </c>
      <c r="BC11" s="14" t="s">
        <v>279</v>
      </c>
      <c r="BD11" s="91" t="s">
        <v>280</v>
      </c>
      <c r="BE11" s="14" t="s">
        <v>281</v>
      </c>
      <c r="BF11" s="91" t="s">
        <v>282</v>
      </c>
      <c r="BG11" s="14" t="s">
        <v>283</v>
      </c>
      <c r="BH11" s="70" t="s">
        <v>284</v>
      </c>
      <c r="BI11" s="14" t="s">
        <v>285</v>
      </c>
      <c r="BJ11" s="70" t="s">
        <v>286</v>
      </c>
      <c r="BK11" s="14" t="s">
        <v>277</v>
      </c>
      <c r="BL11" s="70" t="s">
        <v>287</v>
      </c>
      <c r="BM11" s="14" t="s">
        <v>288</v>
      </c>
      <c r="BN11" s="70" t="s">
        <v>289</v>
      </c>
      <c r="BO11" s="14" t="s">
        <v>290</v>
      </c>
      <c r="BP11" s="70" t="s">
        <v>291</v>
      </c>
      <c r="BQ11" s="14" t="s">
        <v>292</v>
      </c>
      <c r="BR11" s="22" t="s">
        <v>293</v>
      </c>
      <c r="BS11" s="14" t="s">
        <v>294</v>
      </c>
      <c r="BT11" s="22" t="s">
        <v>295</v>
      </c>
      <c r="BU11" s="14" t="s">
        <v>296</v>
      </c>
      <c r="BV11" s="22" t="s">
        <v>297</v>
      </c>
      <c r="BW11" s="14" t="s">
        <v>298</v>
      </c>
      <c r="BX11" s="22" t="s">
        <v>371</v>
      </c>
      <c r="BY11" s="20">
        <v>77</v>
      </c>
    </row>
    <row r="12" spans="1:77" s="7" customFormat="1" ht="43.5" customHeight="1">
      <c r="A12" s="3"/>
      <c r="B12" s="95" t="s">
        <v>85</v>
      </c>
      <c r="C12" s="23" t="s">
        <v>39</v>
      </c>
      <c r="D12" s="35" t="s">
        <v>127</v>
      </c>
      <c r="E12" s="26" t="s">
        <v>86</v>
      </c>
      <c r="F12" s="26" t="s">
        <v>87</v>
      </c>
      <c r="G12" s="2" t="s">
        <v>88</v>
      </c>
      <c r="H12" s="2" t="s">
        <v>327</v>
      </c>
      <c r="I12" s="23" t="s">
        <v>83</v>
      </c>
      <c r="J12" s="23" t="s">
        <v>84</v>
      </c>
      <c r="K12" s="3" t="s">
        <v>89</v>
      </c>
      <c r="L12" s="2"/>
      <c r="M12" s="27" t="s">
        <v>90</v>
      </c>
      <c r="N12" s="23"/>
      <c r="O12" s="23"/>
      <c r="P12" s="23"/>
      <c r="Q12" s="23" t="s">
        <v>95</v>
      </c>
      <c r="R12" s="23"/>
      <c r="S12" s="23"/>
      <c r="T12" s="24">
        <v>100</v>
      </c>
      <c r="U12" s="24">
        <v>0</v>
      </c>
      <c r="V12" s="24">
        <v>0</v>
      </c>
      <c r="W12" s="23"/>
      <c r="X12" s="23" t="s">
        <v>91</v>
      </c>
      <c r="Y12" s="36">
        <v>1</v>
      </c>
      <c r="Z12" s="74">
        <f>168130320</f>
        <v>168130320</v>
      </c>
      <c r="AA12" s="74">
        <f>Z12*Y12</f>
        <v>168130320</v>
      </c>
      <c r="AB12" s="37">
        <f>AA12*1.12</f>
        <v>188305958.4</v>
      </c>
      <c r="AC12" s="36">
        <v>0</v>
      </c>
      <c r="AD12" s="36">
        <v>0</v>
      </c>
      <c r="AE12" s="36">
        <v>0</v>
      </c>
      <c r="AF12" s="38" t="s">
        <v>92</v>
      </c>
      <c r="AG12" s="27" t="s">
        <v>93</v>
      </c>
      <c r="AH12" s="27" t="s">
        <v>94</v>
      </c>
      <c r="AI12" s="23"/>
      <c r="AJ12" s="23"/>
      <c r="AK12" s="23"/>
      <c r="AL12" s="23"/>
      <c r="AM12" s="23"/>
      <c r="AN12" s="23"/>
      <c r="AO12" s="23"/>
      <c r="AP12" s="23"/>
      <c r="AQ12" s="23"/>
      <c r="AR12" s="23"/>
      <c r="AS12" s="23"/>
      <c r="AT12" s="2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s="7" customFormat="1" ht="43.5" customHeight="1">
      <c r="A13" s="3"/>
      <c r="B13" s="95" t="s">
        <v>108</v>
      </c>
      <c r="C13" s="23" t="s">
        <v>342</v>
      </c>
      <c r="D13" s="27" t="s">
        <v>96</v>
      </c>
      <c r="E13" s="27" t="s">
        <v>97</v>
      </c>
      <c r="F13" s="27" t="s">
        <v>98</v>
      </c>
      <c r="G13" s="27" t="s">
        <v>110</v>
      </c>
      <c r="H13" s="2" t="s">
        <v>327</v>
      </c>
      <c r="I13" s="27" t="s">
        <v>174</v>
      </c>
      <c r="J13" s="39">
        <v>45261</v>
      </c>
      <c r="K13" s="27" t="s">
        <v>99</v>
      </c>
      <c r="L13" s="1">
        <v>631010000</v>
      </c>
      <c r="M13" s="27" t="s">
        <v>174</v>
      </c>
      <c r="N13" s="27" t="s">
        <v>100</v>
      </c>
      <c r="O13" s="27"/>
      <c r="P13" s="27"/>
      <c r="Q13" s="27"/>
      <c r="R13" s="39">
        <v>45292</v>
      </c>
      <c r="S13" s="39">
        <v>45627</v>
      </c>
      <c r="T13" s="27">
        <v>0</v>
      </c>
      <c r="U13" s="31">
        <v>100</v>
      </c>
      <c r="V13" s="27">
        <v>0</v>
      </c>
      <c r="W13" s="27" t="s">
        <v>101</v>
      </c>
      <c r="X13" s="27" t="s">
        <v>102</v>
      </c>
      <c r="Y13" s="25">
        <v>170613424</v>
      </c>
      <c r="Z13" s="40">
        <v>14</v>
      </c>
      <c r="AA13" s="74">
        <f aca="true" t="shared" si="0" ref="AA13:AA19">Z13*Y13</f>
        <v>2388587936</v>
      </c>
      <c r="AB13" s="37">
        <f aca="true" t="shared" si="1" ref="AB13:AB65">AA13*1.12</f>
        <v>2675218488.32</v>
      </c>
      <c r="AC13" s="36">
        <v>0</v>
      </c>
      <c r="AD13" s="36">
        <v>0</v>
      </c>
      <c r="AE13" s="36">
        <v>0</v>
      </c>
      <c r="AF13" s="38" t="s">
        <v>92</v>
      </c>
      <c r="AG13" s="27" t="s">
        <v>103</v>
      </c>
      <c r="AH13" s="27" t="s">
        <v>104</v>
      </c>
      <c r="AI13" s="23"/>
      <c r="AJ13" s="23"/>
      <c r="AK13" s="23"/>
      <c r="AL13" s="23"/>
      <c r="AM13" s="23"/>
      <c r="AN13" s="23"/>
      <c r="AO13" s="23"/>
      <c r="AP13" s="23"/>
      <c r="AQ13" s="23"/>
      <c r="AR13" s="23"/>
      <c r="AS13" s="23"/>
      <c r="AT13" s="2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s="7" customFormat="1" ht="43.5" customHeight="1">
      <c r="A14" s="3"/>
      <c r="B14" s="95" t="s">
        <v>109</v>
      </c>
      <c r="C14" s="23" t="s">
        <v>343</v>
      </c>
      <c r="D14" s="27" t="s">
        <v>96</v>
      </c>
      <c r="E14" s="27" t="s">
        <v>97</v>
      </c>
      <c r="F14" s="27" t="s">
        <v>98</v>
      </c>
      <c r="G14" s="27" t="str">
        <f>G13</f>
        <v>73-1-3</v>
      </c>
      <c r="H14" s="2" t="s">
        <v>327</v>
      </c>
      <c r="I14" s="27" t="s">
        <v>174</v>
      </c>
      <c r="J14" s="39">
        <v>45261</v>
      </c>
      <c r="K14" s="27" t="s">
        <v>99</v>
      </c>
      <c r="L14" s="1">
        <v>631010000</v>
      </c>
      <c r="M14" s="27" t="s">
        <v>174</v>
      </c>
      <c r="N14" s="27" t="s">
        <v>100</v>
      </c>
      <c r="O14" s="27"/>
      <c r="P14" s="27"/>
      <c r="Q14" s="27"/>
      <c r="R14" s="39">
        <v>45292</v>
      </c>
      <c r="S14" s="39">
        <v>45627</v>
      </c>
      <c r="T14" s="27">
        <v>0</v>
      </c>
      <c r="U14" s="31">
        <v>100</v>
      </c>
      <c r="V14" s="27">
        <v>0</v>
      </c>
      <c r="W14" s="27" t="s">
        <v>101</v>
      </c>
      <c r="X14" s="27" t="s">
        <v>102</v>
      </c>
      <c r="Y14" s="25">
        <v>7285045.264535646</v>
      </c>
      <c r="Z14" s="27">
        <v>16.92</v>
      </c>
      <c r="AA14" s="74">
        <f t="shared" si="0"/>
        <v>123262965.87594314</v>
      </c>
      <c r="AB14" s="37">
        <f t="shared" si="1"/>
        <v>138054521.7810563</v>
      </c>
      <c r="AC14" s="36">
        <v>0</v>
      </c>
      <c r="AD14" s="36">
        <v>0</v>
      </c>
      <c r="AE14" s="36">
        <v>0</v>
      </c>
      <c r="AF14" s="38" t="s">
        <v>92</v>
      </c>
      <c r="AG14" s="27" t="s">
        <v>105</v>
      </c>
      <c r="AH14" s="27" t="s">
        <v>106</v>
      </c>
      <c r="AI14" s="23"/>
      <c r="AJ14" s="23"/>
      <c r="AK14" s="23"/>
      <c r="AL14" s="23"/>
      <c r="AM14" s="23"/>
      <c r="AN14" s="23"/>
      <c r="AO14" s="23"/>
      <c r="AP14" s="23"/>
      <c r="AQ14" s="23"/>
      <c r="AR14" s="23"/>
      <c r="AS14" s="23"/>
      <c r="AT14" s="2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ht="43.5" customHeight="1">
      <c r="A15" s="3"/>
      <c r="B15" s="95" t="s">
        <v>119</v>
      </c>
      <c r="C15" s="23" t="s">
        <v>40</v>
      </c>
      <c r="D15" s="2" t="s">
        <v>112</v>
      </c>
      <c r="E15" s="2" t="s">
        <v>113</v>
      </c>
      <c r="F15" s="2" t="s">
        <v>114</v>
      </c>
      <c r="G15" s="2" t="s">
        <v>115</v>
      </c>
      <c r="H15" s="2" t="s">
        <v>327</v>
      </c>
      <c r="I15" s="23" t="s">
        <v>83</v>
      </c>
      <c r="J15" s="23" t="s">
        <v>132</v>
      </c>
      <c r="K15" s="41" t="s">
        <v>99</v>
      </c>
      <c r="L15" s="1">
        <v>631010000</v>
      </c>
      <c r="M15" s="27" t="s">
        <v>111</v>
      </c>
      <c r="R15" s="39">
        <v>45292</v>
      </c>
      <c r="S15" s="39">
        <v>45627</v>
      </c>
      <c r="T15" s="1">
        <v>0</v>
      </c>
      <c r="U15" s="1">
        <v>100</v>
      </c>
      <c r="V15" s="1">
        <v>0</v>
      </c>
      <c r="X15" s="27" t="s">
        <v>102</v>
      </c>
      <c r="Y15" s="25">
        <v>1</v>
      </c>
      <c r="Z15" s="25">
        <v>19238025.89</v>
      </c>
      <c r="AA15" s="74">
        <f t="shared" si="0"/>
        <v>19238025.89</v>
      </c>
      <c r="AB15" s="37">
        <f t="shared" si="1"/>
        <v>21546588.9968</v>
      </c>
      <c r="AC15" s="25"/>
      <c r="AD15" s="25">
        <v>6232880.36</v>
      </c>
      <c r="AE15" s="25">
        <v>6980826</v>
      </c>
      <c r="AF15" s="42">
        <v>941040000097</v>
      </c>
      <c r="AG15" s="2" t="s">
        <v>116</v>
      </c>
      <c r="AH15" s="2" t="s">
        <v>117</v>
      </c>
      <c r="AL15" s="23"/>
      <c r="AM15" s="23"/>
      <c r="AN15" s="23"/>
      <c r="AO15" s="23"/>
      <c r="AP15" s="23"/>
      <c r="AQ15" s="23"/>
      <c r="AR15" s="23"/>
      <c r="AS15" s="23"/>
      <c r="AT15" s="23"/>
      <c r="BB15" s="3"/>
      <c r="BC15" s="3"/>
      <c r="BD15" s="3"/>
      <c r="BE15" s="3"/>
      <c r="BF15" s="3"/>
      <c r="BG15" s="3"/>
      <c r="BY15" s="4"/>
    </row>
    <row r="16" spans="1:77" ht="43.5" customHeight="1">
      <c r="A16" s="12" t="s">
        <v>372</v>
      </c>
      <c r="B16" s="95" t="s">
        <v>128</v>
      </c>
      <c r="C16" s="23" t="s">
        <v>344</v>
      </c>
      <c r="D16" s="23" t="s">
        <v>120</v>
      </c>
      <c r="E16" s="23" t="s">
        <v>121</v>
      </c>
      <c r="F16" s="23" t="s">
        <v>122</v>
      </c>
      <c r="G16" s="23" t="s">
        <v>123</v>
      </c>
      <c r="H16" s="2" t="s">
        <v>327</v>
      </c>
      <c r="I16" s="23" t="s">
        <v>83</v>
      </c>
      <c r="J16" s="2" t="s">
        <v>331</v>
      </c>
      <c r="K16" s="23" t="s">
        <v>99</v>
      </c>
      <c r="L16" s="1">
        <v>631010000</v>
      </c>
      <c r="M16" s="23" t="s">
        <v>238</v>
      </c>
      <c r="N16" s="23" t="s">
        <v>125</v>
      </c>
      <c r="O16" s="23" t="s">
        <v>332</v>
      </c>
      <c r="P16" s="23" t="s">
        <v>391</v>
      </c>
      <c r="Q16" s="27"/>
      <c r="R16" s="28"/>
      <c r="S16" s="28"/>
      <c r="T16" s="23">
        <v>0</v>
      </c>
      <c r="U16" s="23">
        <v>0</v>
      </c>
      <c r="V16" s="23">
        <v>100</v>
      </c>
      <c r="W16" s="23" t="s">
        <v>126</v>
      </c>
      <c r="X16" s="23" t="s">
        <v>102</v>
      </c>
      <c r="Y16" s="36">
        <v>220</v>
      </c>
      <c r="Z16" s="36">
        <v>1288000</v>
      </c>
      <c r="AA16" s="74">
        <f t="shared" si="0"/>
        <v>283360000</v>
      </c>
      <c r="AB16" s="37">
        <f t="shared" si="1"/>
        <v>317363200.00000006</v>
      </c>
      <c r="AC16" s="27"/>
      <c r="AD16" s="36">
        <f>AC16*Z16</f>
        <v>0</v>
      </c>
      <c r="AE16" s="36">
        <f>IF(X16="С НДС",AD16*1.12,(IF(X16="НДС 8",AD16*1.08,AD16)))</f>
        <v>0</v>
      </c>
      <c r="AF16" s="24">
        <v>941040000097</v>
      </c>
      <c r="AG16" s="27"/>
      <c r="AH16" s="27"/>
      <c r="AI16" s="23" t="s">
        <v>134</v>
      </c>
      <c r="AJ16" s="23" t="s">
        <v>239</v>
      </c>
      <c r="AK16" s="23" t="s">
        <v>240</v>
      </c>
      <c r="AL16" s="23" t="s">
        <v>137</v>
      </c>
      <c r="AM16" s="23" t="s">
        <v>241</v>
      </c>
      <c r="AN16" s="23" t="s">
        <v>242</v>
      </c>
      <c r="AO16" s="23" t="s">
        <v>140</v>
      </c>
      <c r="AP16" s="23" t="s">
        <v>243</v>
      </c>
      <c r="AQ16" s="23" t="s">
        <v>244</v>
      </c>
      <c r="AR16" s="23" t="s">
        <v>143</v>
      </c>
      <c r="AS16" s="23" t="s">
        <v>334</v>
      </c>
      <c r="AT16" s="23" t="s">
        <v>335</v>
      </c>
      <c r="BB16" s="3"/>
      <c r="BC16" s="3"/>
      <c r="BD16" s="3"/>
      <c r="BE16" s="3"/>
      <c r="BF16" s="3"/>
      <c r="BG16" s="3"/>
      <c r="BY16" s="4"/>
    </row>
    <row r="17" spans="1:77" ht="43.5" customHeight="1">
      <c r="A17" s="3"/>
      <c r="B17" s="95" t="s">
        <v>146</v>
      </c>
      <c r="C17" s="23" t="s">
        <v>41</v>
      </c>
      <c r="D17" s="23" t="s">
        <v>120</v>
      </c>
      <c r="E17" s="23" t="s">
        <v>121</v>
      </c>
      <c r="F17" s="23" t="s">
        <v>122</v>
      </c>
      <c r="G17" s="23" t="s">
        <v>123</v>
      </c>
      <c r="H17" s="2" t="s">
        <v>327</v>
      </c>
      <c r="I17" s="23" t="s">
        <v>83</v>
      </c>
      <c r="J17" s="23" t="s">
        <v>84</v>
      </c>
      <c r="K17" s="23" t="s">
        <v>99</v>
      </c>
      <c r="L17" s="1">
        <v>631010000</v>
      </c>
      <c r="M17" s="23" t="s">
        <v>238</v>
      </c>
      <c r="N17" s="23" t="s">
        <v>125</v>
      </c>
      <c r="O17" s="23" t="s">
        <v>332</v>
      </c>
      <c r="P17" s="27" t="s">
        <v>333</v>
      </c>
      <c r="Q17" s="27"/>
      <c r="R17" s="28"/>
      <c r="S17" s="28"/>
      <c r="T17" s="23">
        <v>0</v>
      </c>
      <c r="U17" s="23">
        <v>0</v>
      </c>
      <c r="V17" s="23">
        <v>100</v>
      </c>
      <c r="W17" s="23" t="s">
        <v>126</v>
      </c>
      <c r="X17" s="23" t="s">
        <v>102</v>
      </c>
      <c r="Y17" s="30">
        <v>50</v>
      </c>
      <c r="Z17" s="36">
        <f>2800*460</f>
        <v>1288000</v>
      </c>
      <c r="AA17" s="74">
        <f t="shared" si="0"/>
        <v>64400000</v>
      </c>
      <c r="AB17" s="37">
        <f t="shared" si="1"/>
        <v>72128000</v>
      </c>
      <c r="AC17" s="27"/>
      <c r="AD17" s="36">
        <f>AC17*Z17</f>
        <v>0</v>
      </c>
      <c r="AE17" s="36">
        <f>IF(X17="С НДС",AD17*1.12,(IF(X17="НДС 8",AD17*1.08,AD17)))</f>
        <v>0</v>
      </c>
      <c r="AF17" s="24">
        <v>941040000097</v>
      </c>
      <c r="AG17" s="27"/>
      <c r="AH17" s="27"/>
      <c r="AI17" s="23" t="s">
        <v>134</v>
      </c>
      <c r="AJ17" s="23" t="s">
        <v>239</v>
      </c>
      <c r="AK17" s="23" t="s">
        <v>240</v>
      </c>
      <c r="AL17" s="23" t="s">
        <v>137</v>
      </c>
      <c r="AM17" s="23" t="s">
        <v>241</v>
      </c>
      <c r="AN17" s="23" t="s">
        <v>242</v>
      </c>
      <c r="AO17" s="23" t="s">
        <v>140</v>
      </c>
      <c r="AP17" s="23" t="s">
        <v>243</v>
      </c>
      <c r="AQ17" s="23" t="s">
        <v>244</v>
      </c>
      <c r="AR17" s="23" t="s">
        <v>143</v>
      </c>
      <c r="AS17" s="23" t="s">
        <v>334</v>
      </c>
      <c r="AT17" s="23" t="s">
        <v>335</v>
      </c>
      <c r="BB17" s="3"/>
      <c r="BC17" s="3"/>
      <c r="BD17" s="3"/>
      <c r="BE17" s="3"/>
      <c r="BF17" s="3"/>
      <c r="BG17" s="3"/>
      <c r="BY17" s="4"/>
    </row>
    <row r="18" spans="1:77" ht="43.5" customHeight="1">
      <c r="A18" s="3"/>
      <c r="B18" s="95" t="s">
        <v>155</v>
      </c>
      <c r="C18" s="23" t="s">
        <v>42</v>
      </c>
      <c r="D18" s="23" t="s">
        <v>120</v>
      </c>
      <c r="E18" s="23" t="s">
        <v>121</v>
      </c>
      <c r="F18" s="23" t="s">
        <v>122</v>
      </c>
      <c r="G18" s="23" t="s">
        <v>123</v>
      </c>
      <c r="H18" s="2" t="s">
        <v>327</v>
      </c>
      <c r="I18" s="23" t="s">
        <v>83</v>
      </c>
      <c r="J18" s="23" t="s">
        <v>175</v>
      </c>
      <c r="K18" s="23" t="s">
        <v>99</v>
      </c>
      <c r="L18" s="1">
        <v>631010000</v>
      </c>
      <c r="M18" s="23" t="s">
        <v>238</v>
      </c>
      <c r="N18" s="23" t="s">
        <v>125</v>
      </c>
      <c r="O18" s="23" t="s">
        <v>332</v>
      </c>
      <c r="P18" s="27" t="s">
        <v>333</v>
      </c>
      <c r="Q18" s="27"/>
      <c r="R18" s="28"/>
      <c r="S18" s="28"/>
      <c r="T18" s="23">
        <v>0</v>
      </c>
      <c r="U18" s="23">
        <v>0</v>
      </c>
      <c r="V18" s="23">
        <v>100</v>
      </c>
      <c r="W18" s="23" t="s">
        <v>126</v>
      </c>
      <c r="X18" s="23" t="s">
        <v>102</v>
      </c>
      <c r="Y18" s="36">
        <v>100</v>
      </c>
      <c r="Z18" s="36">
        <f>2800*460</f>
        <v>1288000</v>
      </c>
      <c r="AA18" s="74">
        <f t="shared" si="0"/>
        <v>128800000</v>
      </c>
      <c r="AB18" s="37">
        <f t="shared" si="1"/>
        <v>144256000</v>
      </c>
      <c r="AC18" s="27"/>
      <c r="AD18" s="36">
        <f>AC18*Z18</f>
        <v>0</v>
      </c>
      <c r="AE18" s="36">
        <f>IF(X18="С НДС",AD18*1.12,(IF(X18="НДС 8",AD18*1.08,AD18)))</f>
        <v>0</v>
      </c>
      <c r="AF18" s="24">
        <v>941040000097</v>
      </c>
      <c r="AG18" s="27"/>
      <c r="AH18" s="27"/>
      <c r="AI18" s="23" t="s">
        <v>134</v>
      </c>
      <c r="AJ18" s="23" t="s">
        <v>239</v>
      </c>
      <c r="AK18" s="23" t="s">
        <v>240</v>
      </c>
      <c r="AL18" s="23" t="s">
        <v>137</v>
      </c>
      <c r="AM18" s="23" t="s">
        <v>241</v>
      </c>
      <c r="AN18" s="23" t="s">
        <v>242</v>
      </c>
      <c r="AO18" s="23" t="s">
        <v>140</v>
      </c>
      <c r="AP18" s="23" t="s">
        <v>243</v>
      </c>
      <c r="AQ18" s="23" t="s">
        <v>244</v>
      </c>
      <c r="AR18" s="23" t="s">
        <v>143</v>
      </c>
      <c r="AS18" s="23" t="s">
        <v>334</v>
      </c>
      <c r="AT18" s="23" t="s">
        <v>335</v>
      </c>
      <c r="BB18" s="3"/>
      <c r="BC18" s="3"/>
      <c r="BD18" s="3"/>
      <c r="BE18" s="3"/>
      <c r="BF18" s="3"/>
      <c r="BG18" s="3"/>
      <c r="BY18" s="4"/>
    </row>
    <row r="19" spans="1:77" ht="43.5" customHeight="1">
      <c r="A19" s="3"/>
      <c r="B19" s="95" t="s">
        <v>160</v>
      </c>
      <c r="C19" s="23" t="s">
        <v>345</v>
      </c>
      <c r="D19" s="23" t="s">
        <v>120</v>
      </c>
      <c r="E19" s="23" t="s">
        <v>121</v>
      </c>
      <c r="F19" s="23" t="s">
        <v>122</v>
      </c>
      <c r="G19" s="23" t="s">
        <v>123</v>
      </c>
      <c r="H19" s="2" t="s">
        <v>327</v>
      </c>
      <c r="I19" s="23" t="s">
        <v>83</v>
      </c>
      <c r="J19" s="23" t="s">
        <v>84</v>
      </c>
      <c r="K19" s="23" t="s">
        <v>99</v>
      </c>
      <c r="L19" s="1">
        <v>631010000</v>
      </c>
      <c r="M19" s="23" t="s">
        <v>238</v>
      </c>
      <c r="N19" s="23" t="s">
        <v>125</v>
      </c>
      <c r="O19" s="23" t="s">
        <v>332</v>
      </c>
      <c r="P19" s="27" t="s">
        <v>333</v>
      </c>
      <c r="Q19" s="27"/>
      <c r="R19" s="28"/>
      <c r="S19" s="28"/>
      <c r="T19" s="23">
        <v>0</v>
      </c>
      <c r="U19" s="23">
        <v>0</v>
      </c>
      <c r="V19" s="23">
        <v>100</v>
      </c>
      <c r="W19" s="23" t="s">
        <v>126</v>
      </c>
      <c r="X19" s="23" t="s">
        <v>102</v>
      </c>
      <c r="Y19" s="30">
        <v>150</v>
      </c>
      <c r="Z19" s="36">
        <f>2800*460</f>
        <v>1288000</v>
      </c>
      <c r="AA19" s="74">
        <f t="shared" si="0"/>
        <v>193200000</v>
      </c>
      <c r="AB19" s="37">
        <f t="shared" si="1"/>
        <v>216384000.00000003</v>
      </c>
      <c r="AC19" s="27"/>
      <c r="AD19" s="36">
        <f>AC19*Z19</f>
        <v>0</v>
      </c>
      <c r="AE19" s="36">
        <f>IF(X19="С НДС",AD19*1.12,(IF(X19="НДС 8",AD19*1.08,AD19)))</f>
        <v>0</v>
      </c>
      <c r="AF19" s="24">
        <v>941040000097</v>
      </c>
      <c r="AG19" s="27"/>
      <c r="AH19" s="27"/>
      <c r="AI19" s="23" t="s">
        <v>134</v>
      </c>
      <c r="AJ19" s="23" t="s">
        <v>239</v>
      </c>
      <c r="AK19" s="23" t="s">
        <v>240</v>
      </c>
      <c r="AL19" s="23" t="s">
        <v>137</v>
      </c>
      <c r="AM19" s="23" t="s">
        <v>241</v>
      </c>
      <c r="AN19" s="23" t="s">
        <v>242</v>
      </c>
      <c r="AO19" s="23" t="s">
        <v>140</v>
      </c>
      <c r="AP19" s="23" t="s">
        <v>243</v>
      </c>
      <c r="AQ19" s="23" t="s">
        <v>244</v>
      </c>
      <c r="AR19" s="23" t="s">
        <v>143</v>
      </c>
      <c r="AS19" s="23" t="s">
        <v>334</v>
      </c>
      <c r="AT19" s="23" t="s">
        <v>335</v>
      </c>
      <c r="BB19" s="3"/>
      <c r="BC19" s="3"/>
      <c r="BD19" s="3"/>
      <c r="BE19" s="3"/>
      <c r="BF19" s="3"/>
      <c r="BG19" s="3"/>
      <c r="BY19" s="4"/>
    </row>
    <row r="20" spans="1:77" ht="46.5" customHeight="1">
      <c r="A20" s="3"/>
      <c r="B20" s="95" t="s">
        <v>161</v>
      </c>
      <c r="C20" s="23" t="s">
        <v>43</v>
      </c>
      <c r="D20" s="23" t="s">
        <v>120</v>
      </c>
      <c r="E20" s="23" t="s">
        <v>121</v>
      </c>
      <c r="F20" s="23" t="s">
        <v>122</v>
      </c>
      <c r="G20" s="23" t="s">
        <v>123</v>
      </c>
      <c r="H20" s="2" t="s">
        <v>327</v>
      </c>
      <c r="I20" s="23" t="s">
        <v>83</v>
      </c>
      <c r="J20" s="23" t="s">
        <v>84</v>
      </c>
      <c r="K20" s="23" t="s">
        <v>99</v>
      </c>
      <c r="L20" s="1">
        <v>631010000</v>
      </c>
      <c r="M20" s="23" t="s">
        <v>238</v>
      </c>
      <c r="N20" s="23" t="s">
        <v>125</v>
      </c>
      <c r="O20" s="23" t="s">
        <v>332</v>
      </c>
      <c r="P20" s="27" t="s">
        <v>333</v>
      </c>
      <c r="R20" s="28"/>
      <c r="S20" s="28"/>
      <c r="T20" s="23">
        <v>0</v>
      </c>
      <c r="U20" s="23">
        <v>0</v>
      </c>
      <c r="V20" s="23">
        <v>100</v>
      </c>
      <c r="W20" s="23" t="s">
        <v>126</v>
      </c>
      <c r="X20" s="23" t="s">
        <v>102</v>
      </c>
      <c r="Y20" s="30">
        <v>200</v>
      </c>
      <c r="Z20" s="36">
        <f>2800*460</f>
        <v>1288000</v>
      </c>
      <c r="AA20" s="74">
        <f aca="true" t="shared" si="2" ref="AA20:AA65">Z20*Y20</f>
        <v>257600000</v>
      </c>
      <c r="AB20" s="37">
        <f t="shared" si="1"/>
        <v>288512000</v>
      </c>
      <c r="AC20" s="27"/>
      <c r="AD20" s="36">
        <f>AC20*Z20</f>
        <v>0</v>
      </c>
      <c r="AE20" s="36">
        <f>IF(X20="С НДС",AD20*1.12,(IF(X20="НДС 8",AD20*1.08,AD20)))</f>
        <v>0</v>
      </c>
      <c r="AF20" s="24">
        <v>941040000097</v>
      </c>
      <c r="AG20" s="27"/>
      <c r="AH20" s="27"/>
      <c r="AI20" s="23" t="s">
        <v>134</v>
      </c>
      <c r="AJ20" s="23" t="s">
        <v>239</v>
      </c>
      <c r="AK20" s="23" t="s">
        <v>240</v>
      </c>
      <c r="AL20" s="23" t="s">
        <v>137</v>
      </c>
      <c r="AM20" s="23" t="s">
        <v>241</v>
      </c>
      <c r="AN20" s="23" t="s">
        <v>242</v>
      </c>
      <c r="AO20" s="23" t="s">
        <v>140</v>
      </c>
      <c r="AP20" s="23" t="s">
        <v>243</v>
      </c>
      <c r="AQ20" s="23" t="s">
        <v>244</v>
      </c>
      <c r="AR20" s="23" t="s">
        <v>143</v>
      </c>
      <c r="AS20" s="23" t="s">
        <v>334</v>
      </c>
      <c r="AT20" s="23" t="s">
        <v>335</v>
      </c>
      <c r="BB20" s="3"/>
      <c r="BC20" s="3"/>
      <c r="BD20" s="3"/>
      <c r="BE20" s="3"/>
      <c r="BF20" s="3"/>
      <c r="BG20" s="3"/>
      <c r="BY20" s="4"/>
    </row>
    <row r="21" spans="1:77" ht="43.5" customHeight="1">
      <c r="A21" s="12"/>
      <c r="B21" s="95" t="s">
        <v>164</v>
      </c>
      <c r="C21" s="23" t="s">
        <v>346</v>
      </c>
      <c r="D21" s="23" t="s">
        <v>129</v>
      </c>
      <c r="E21" s="2" t="s">
        <v>130</v>
      </c>
      <c r="F21" s="2" t="s">
        <v>131</v>
      </c>
      <c r="G21" s="2" t="s">
        <v>123</v>
      </c>
      <c r="H21" s="2" t="s">
        <v>327</v>
      </c>
      <c r="I21" s="2" t="s">
        <v>83</v>
      </c>
      <c r="J21" s="2" t="s">
        <v>331</v>
      </c>
      <c r="K21" s="2" t="s">
        <v>99</v>
      </c>
      <c r="L21" s="1">
        <v>631010000</v>
      </c>
      <c r="M21" s="2" t="s">
        <v>245</v>
      </c>
      <c r="N21" s="2" t="s">
        <v>125</v>
      </c>
      <c r="O21" s="2"/>
      <c r="P21" s="2"/>
      <c r="Q21" s="23" t="s">
        <v>95</v>
      </c>
      <c r="R21" s="2"/>
      <c r="S21" s="2"/>
      <c r="T21" s="2">
        <v>0</v>
      </c>
      <c r="U21" s="2">
        <v>0</v>
      </c>
      <c r="V21" s="2">
        <v>100</v>
      </c>
      <c r="W21" s="2" t="s">
        <v>133</v>
      </c>
      <c r="X21" s="2" t="s">
        <v>102</v>
      </c>
      <c r="Y21" s="25">
        <v>2733.69</v>
      </c>
      <c r="Z21" s="25">
        <f>279*460</f>
        <v>128340</v>
      </c>
      <c r="AA21" s="74">
        <f t="shared" si="2"/>
        <v>350841774.6</v>
      </c>
      <c r="AB21" s="37">
        <f t="shared" si="1"/>
        <v>392942787.55200005</v>
      </c>
      <c r="AC21" s="25"/>
      <c r="AD21" s="25">
        <v>0</v>
      </c>
      <c r="AE21" s="25">
        <v>0</v>
      </c>
      <c r="AF21" s="1">
        <v>941040000097</v>
      </c>
      <c r="AG21" s="2"/>
      <c r="AH21" s="2"/>
      <c r="AI21" s="2" t="s">
        <v>134</v>
      </c>
      <c r="AJ21" s="2" t="s">
        <v>135</v>
      </c>
      <c r="AK21" s="2" t="s">
        <v>136</v>
      </c>
      <c r="AL21" s="2" t="s">
        <v>137</v>
      </c>
      <c r="AM21" s="2" t="s">
        <v>138</v>
      </c>
      <c r="AN21" s="2" t="s">
        <v>139</v>
      </c>
      <c r="AO21" s="2" t="s">
        <v>140</v>
      </c>
      <c r="AP21" s="2" t="s">
        <v>141</v>
      </c>
      <c r="AQ21" s="2" t="s">
        <v>142</v>
      </c>
      <c r="AR21" s="2" t="s">
        <v>143</v>
      </c>
      <c r="AS21" s="2" t="s">
        <v>144</v>
      </c>
      <c r="AT21" s="2" t="s">
        <v>145</v>
      </c>
      <c r="BB21" s="3"/>
      <c r="BC21" s="3"/>
      <c r="BD21" s="3"/>
      <c r="BE21" s="3"/>
      <c r="BF21" s="3"/>
      <c r="BG21" s="3"/>
      <c r="BY21" s="4" t="s">
        <v>415</v>
      </c>
    </row>
    <row r="22" spans="1:77" ht="43.5" customHeight="1">
      <c r="A22" s="12"/>
      <c r="B22" s="95" t="s">
        <v>437</v>
      </c>
      <c r="C22" s="23" t="s">
        <v>347</v>
      </c>
      <c r="D22" s="23" t="s">
        <v>147</v>
      </c>
      <c r="E22" s="23" t="s">
        <v>130</v>
      </c>
      <c r="F22" s="23" t="s">
        <v>148</v>
      </c>
      <c r="G22" s="23" t="s">
        <v>123</v>
      </c>
      <c r="H22" s="2" t="s">
        <v>327</v>
      </c>
      <c r="I22" s="23" t="s">
        <v>83</v>
      </c>
      <c r="J22" s="2" t="s">
        <v>368</v>
      </c>
      <c r="K22" s="23" t="s">
        <v>99</v>
      </c>
      <c r="L22" s="1">
        <v>631010000</v>
      </c>
      <c r="M22" s="2" t="s">
        <v>245</v>
      </c>
      <c r="N22" s="23" t="s">
        <v>125</v>
      </c>
      <c r="O22" s="23"/>
      <c r="P22" s="23"/>
      <c r="Q22" s="23"/>
      <c r="R22" s="23" t="s">
        <v>84</v>
      </c>
      <c r="S22" s="23" t="s">
        <v>95</v>
      </c>
      <c r="T22" s="23">
        <v>100</v>
      </c>
      <c r="U22" s="23">
        <v>0</v>
      </c>
      <c r="V22" s="23">
        <v>0</v>
      </c>
      <c r="W22" s="23" t="s">
        <v>133</v>
      </c>
      <c r="X22" s="23" t="s">
        <v>102</v>
      </c>
      <c r="Y22" s="25">
        <v>6816</v>
      </c>
      <c r="Z22" s="25">
        <f>310*460</f>
        <v>142600</v>
      </c>
      <c r="AA22" s="74">
        <f t="shared" si="2"/>
        <v>971961600</v>
      </c>
      <c r="AB22" s="37">
        <f t="shared" si="1"/>
        <v>1088596992</v>
      </c>
      <c r="AC22" s="36"/>
      <c r="AD22" s="36">
        <f aca="true" t="shared" si="3" ref="AD22:AD29">AC22*Z22</f>
        <v>0</v>
      </c>
      <c r="AE22" s="36">
        <f aca="true" t="shared" si="4" ref="AE22:AE29">IF(X22="С НДС",AD22*1.12,(IF(X22="НДС 8",AD22*1.08,AD22)))</f>
        <v>0</v>
      </c>
      <c r="AF22" s="24">
        <v>941040000097</v>
      </c>
      <c r="AG22" s="23"/>
      <c r="AH22" s="23"/>
      <c r="AI22" s="23" t="s">
        <v>134</v>
      </c>
      <c r="AJ22" s="23" t="s">
        <v>149</v>
      </c>
      <c r="AK22" s="23" t="s">
        <v>150</v>
      </c>
      <c r="AL22" s="23" t="s">
        <v>137</v>
      </c>
      <c r="AM22" s="23" t="s">
        <v>151</v>
      </c>
      <c r="AN22" s="23" t="s">
        <v>152</v>
      </c>
      <c r="AO22" s="23" t="s">
        <v>140</v>
      </c>
      <c r="AP22" s="23" t="s">
        <v>153</v>
      </c>
      <c r="AQ22" s="23" t="s">
        <v>154</v>
      </c>
      <c r="AR22" s="23"/>
      <c r="AS22" s="23"/>
      <c r="AT22" s="23"/>
      <c r="BB22" s="3"/>
      <c r="BC22" s="3"/>
      <c r="BD22" s="3"/>
      <c r="BE22" s="3"/>
      <c r="BF22" s="3"/>
      <c r="BG22" s="3"/>
      <c r="BY22" s="4"/>
    </row>
    <row r="23" spans="1:77" ht="43.5" customHeight="1">
      <c r="A23" s="12"/>
      <c r="B23" s="95" t="s">
        <v>438</v>
      </c>
      <c r="C23" s="23" t="s">
        <v>44</v>
      </c>
      <c r="D23" s="23" t="s">
        <v>147</v>
      </c>
      <c r="E23" s="23" t="s">
        <v>130</v>
      </c>
      <c r="F23" s="23" t="s">
        <v>148</v>
      </c>
      <c r="G23" s="23" t="s">
        <v>123</v>
      </c>
      <c r="H23" s="2" t="s">
        <v>327</v>
      </c>
      <c r="I23" s="23" t="s">
        <v>83</v>
      </c>
      <c r="J23" s="2" t="s">
        <v>409</v>
      </c>
      <c r="K23" s="23" t="s">
        <v>99</v>
      </c>
      <c r="L23" s="1">
        <v>631010000</v>
      </c>
      <c r="M23" s="2" t="s">
        <v>245</v>
      </c>
      <c r="N23" s="23" t="s">
        <v>125</v>
      </c>
      <c r="O23" s="23"/>
      <c r="P23" s="23"/>
      <c r="Q23" s="23"/>
      <c r="R23" s="23" t="s">
        <v>84</v>
      </c>
      <c r="S23" s="23" t="s">
        <v>95</v>
      </c>
      <c r="T23" s="23">
        <v>100</v>
      </c>
      <c r="U23" s="23">
        <v>0</v>
      </c>
      <c r="V23" s="23">
        <v>0</v>
      </c>
      <c r="W23" s="23" t="s">
        <v>133</v>
      </c>
      <c r="X23" s="23" t="s">
        <v>102</v>
      </c>
      <c r="Y23" s="25">
        <v>4480</v>
      </c>
      <c r="Z23" s="25">
        <f>225*460</f>
        <v>103500</v>
      </c>
      <c r="AA23" s="74">
        <f t="shared" si="2"/>
        <v>463680000</v>
      </c>
      <c r="AB23" s="37">
        <f t="shared" si="1"/>
        <v>519321600.00000006</v>
      </c>
      <c r="AC23" s="36"/>
      <c r="AD23" s="36">
        <f t="shared" si="3"/>
        <v>0</v>
      </c>
      <c r="AE23" s="36">
        <f t="shared" si="4"/>
        <v>0</v>
      </c>
      <c r="AF23" s="24">
        <v>941040000097</v>
      </c>
      <c r="AG23" s="23"/>
      <c r="AH23" s="23"/>
      <c r="AI23" s="23" t="s">
        <v>134</v>
      </c>
      <c r="AJ23" s="23" t="s">
        <v>149</v>
      </c>
      <c r="AK23" s="23" t="s">
        <v>150</v>
      </c>
      <c r="AL23" s="23" t="s">
        <v>137</v>
      </c>
      <c r="AM23" s="23" t="s">
        <v>156</v>
      </c>
      <c r="AN23" s="23" t="s">
        <v>157</v>
      </c>
      <c r="AO23" s="23" t="s">
        <v>140</v>
      </c>
      <c r="AP23" s="23" t="s">
        <v>158</v>
      </c>
      <c r="AQ23" s="23" t="s">
        <v>159</v>
      </c>
      <c r="AR23" s="23"/>
      <c r="AS23" s="23"/>
      <c r="AT23" s="23"/>
      <c r="BB23" s="3"/>
      <c r="BC23" s="3"/>
      <c r="BD23" s="3"/>
      <c r="BE23" s="3"/>
      <c r="BF23" s="3"/>
      <c r="BG23" s="3"/>
      <c r="BY23" s="4"/>
    </row>
    <row r="24" spans="1:77" ht="43.5" customHeight="1">
      <c r="A24" s="3"/>
      <c r="B24" s="95" t="s">
        <v>339</v>
      </c>
      <c r="C24" s="23" t="s">
        <v>45</v>
      </c>
      <c r="D24" s="23" t="s">
        <v>147</v>
      </c>
      <c r="E24" s="23" t="s">
        <v>130</v>
      </c>
      <c r="F24" s="23" t="s">
        <v>148</v>
      </c>
      <c r="G24" s="23" t="s">
        <v>123</v>
      </c>
      <c r="H24" s="2" t="s">
        <v>327</v>
      </c>
      <c r="I24" s="23" t="s">
        <v>83</v>
      </c>
      <c r="J24" s="23" t="s">
        <v>84</v>
      </c>
      <c r="K24" s="23" t="s">
        <v>99</v>
      </c>
      <c r="L24" s="1">
        <v>631010000</v>
      </c>
      <c r="M24" s="2" t="s">
        <v>245</v>
      </c>
      <c r="N24" s="23" t="s">
        <v>125</v>
      </c>
      <c r="O24" s="23"/>
      <c r="P24" s="23"/>
      <c r="Q24" s="23" t="s">
        <v>95</v>
      </c>
      <c r="R24" s="23"/>
      <c r="S24" s="23"/>
      <c r="T24" s="23">
        <v>100</v>
      </c>
      <c r="U24" s="23">
        <v>0</v>
      </c>
      <c r="V24" s="23">
        <v>0</v>
      </c>
      <c r="W24" s="23" t="s">
        <v>133</v>
      </c>
      <c r="X24" s="23" t="s">
        <v>102</v>
      </c>
      <c r="Y24" s="30">
        <v>0</v>
      </c>
      <c r="Z24" s="36">
        <v>0</v>
      </c>
      <c r="AA24" s="74">
        <f t="shared" si="2"/>
        <v>0</v>
      </c>
      <c r="AB24" s="37">
        <f t="shared" si="1"/>
        <v>0</v>
      </c>
      <c r="AC24" s="36"/>
      <c r="AD24" s="36">
        <f t="shared" si="3"/>
        <v>0</v>
      </c>
      <c r="AE24" s="36">
        <f t="shared" si="4"/>
        <v>0</v>
      </c>
      <c r="AF24" s="24">
        <v>941040000097</v>
      </c>
      <c r="AG24" s="23"/>
      <c r="AH24" s="23"/>
      <c r="AI24" s="23" t="s">
        <v>134</v>
      </c>
      <c r="AJ24" s="23" t="s">
        <v>149</v>
      </c>
      <c r="AK24" s="23" t="s">
        <v>150</v>
      </c>
      <c r="AL24" s="23" t="s">
        <v>137</v>
      </c>
      <c r="AM24" s="23" t="s">
        <v>248</v>
      </c>
      <c r="AN24" s="23" t="s">
        <v>249</v>
      </c>
      <c r="AO24" s="23" t="s">
        <v>140</v>
      </c>
      <c r="AP24" s="23" t="s">
        <v>337</v>
      </c>
      <c r="AQ24" s="23" t="s">
        <v>338</v>
      </c>
      <c r="AR24" s="23"/>
      <c r="AS24" s="23"/>
      <c r="AT24" s="23"/>
      <c r="BB24" s="3"/>
      <c r="BC24" s="3"/>
      <c r="BD24" s="3"/>
      <c r="BE24" s="3"/>
      <c r="BF24" s="3"/>
      <c r="BG24" s="3"/>
      <c r="BY24" s="4" t="s">
        <v>415</v>
      </c>
    </row>
    <row r="25" spans="1:77" ht="43.5" customHeight="1">
      <c r="A25" s="12" t="s">
        <v>385</v>
      </c>
      <c r="B25" s="95" t="s">
        <v>411</v>
      </c>
      <c r="C25" s="23" t="s">
        <v>46</v>
      </c>
      <c r="D25" s="23" t="s">
        <v>147</v>
      </c>
      <c r="E25" s="23" t="s">
        <v>130</v>
      </c>
      <c r="F25" s="23" t="s">
        <v>148</v>
      </c>
      <c r="G25" s="23" t="s">
        <v>123</v>
      </c>
      <c r="H25" s="2" t="s">
        <v>327</v>
      </c>
      <c r="I25" s="23" t="s">
        <v>83</v>
      </c>
      <c r="J25" s="23" t="s">
        <v>381</v>
      </c>
      <c r="K25" s="23" t="s">
        <v>99</v>
      </c>
      <c r="L25" s="1">
        <v>631010000</v>
      </c>
      <c r="M25" s="2" t="s">
        <v>245</v>
      </c>
      <c r="N25" s="23" t="s">
        <v>125</v>
      </c>
      <c r="O25" s="23" t="s">
        <v>284</v>
      </c>
      <c r="P25" s="23" t="s">
        <v>336</v>
      </c>
      <c r="Q25" s="23"/>
      <c r="R25" s="23"/>
      <c r="S25" s="23"/>
      <c r="T25" s="23">
        <v>0</v>
      </c>
      <c r="U25" s="23">
        <v>0</v>
      </c>
      <c r="V25" s="23">
        <v>100</v>
      </c>
      <c r="W25" s="23" t="s">
        <v>133</v>
      </c>
      <c r="X25" s="23" t="s">
        <v>102</v>
      </c>
      <c r="Y25" s="36">
        <v>1000</v>
      </c>
      <c r="Z25" s="36">
        <f>205*460</f>
        <v>94300</v>
      </c>
      <c r="AA25" s="74">
        <f t="shared" si="2"/>
        <v>94300000</v>
      </c>
      <c r="AB25" s="37">
        <f t="shared" si="1"/>
        <v>105616000.00000001</v>
      </c>
      <c r="AC25" s="36"/>
      <c r="AD25" s="36">
        <f t="shared" si="3"/>
        <v>0</v>
      </c>
      <c r="AE25" s="36">
        <f t="shared" si="4"/>
        <v>0</v>
      </c>
      <c r="AF25" s="24">
        <v>941040000097</v>
      </c>
      <c r="AG25" s="23"/>
      <c r="AH25" s="23"/>
      <c r="AI25" s="23" t="s">
        <v>134</v>
      </c>
      <c r="AJ25" s="23" t="s">
        <v>149</v>
      </c>
      <c r="AK25" s="23" t="s">
        <v>150</v>
      </c>
      <c r="AL25" s="23" t="s">
        <v>137</v>
      </c>
      <c r="AM25" s="23" t="s">
        <v>248</v>
      </c>
      <c r="AN25" s="23" t="s">
        <v>249</v>
      </c>
      <c r="AO25" s="23" t="s">
        <v>140</v>
      </c>
      <c r="AP25" s="23" t="s">
        <v>337</v>
      </c>
      <c r="AQ25" s="23" t="s">
        <v>338</v>
      </c>
      <c r="AR25" s="23"/>
      <c r="AS25" s="23"/>
      <c r="AT25" s="23"/>
      <c r="BB25" s="3"/>
      <c r="BC25" s="3"/>
      <c r="BD25" s="3"/>
      <c r="BE25" s="3"/>
      <c r="BF25" s="3"/>
      <c r="BG25" s="3"/>
      <c r="BY25" s="4"/>
    </row>
    <row r="26" spans="1:77" ht="43.5" customHeight="1">
      <c r="A26" s="3"/>
      <c r="B26" s="95" t="s">
        <v>446</v>
      </c>
      <c r="C26" s="23" t="s">
        <v>47</v>
      </c>
      <c r="D26" s="23" t="s">
        <v>147</v>
      </c>
      <c r="E26" s="23" t="s">
        <v>130</v>
      </c>
      <c r="F26" s="23" t="s">
        <v>148</v>
      </c>
      <c r="G26" s="23" t="s">
        <v>123</v>
      </c>
      <c r="H26" s="2" t="s">
        <v>327</v>
      </c>
      <c r="I26" s="23" t="s">
        <v>83</v>
      </c>
      <c r="J26" s="23" t="s">
        <v>84</v>
      </c>
      <c r="K26" s="23" t="s">
        <v>99</v>
      </c>
      <c r="L26" s="1">
        <v>631010000</v>
      </c>
      <c r="M26" s="2" t="s">
        <v>245</v>
      </c>
      <c r="N26" s="23" t="s">
        <v>125</v>
      </c>
      <c r="O26" s="23" t="s">
        <v>284</v>
      </c>
      <c r="P26" s="23" t="s">
        <v>336</v>
      </c>
      <c r="Q26" s="23"/>
      <c r="R26" s="23"/>
      <c r="S26" s="23"/>
      <c r="T26" s="23">
        <v>0</v>
      </c>
      <c r="U26" s="23">
        <v>0</v>
      </c>
      <c r="V26" s="23">
        <v>100</v>
      </c>
      <c r="W26" s="23" t="s">
        <v>133</v>
      </c>
      <c r="X26" s="23" t="s">
        <v>102</v>
      </c>
      <c r="Y26" s="36">
        <v>3000</v>
      </c>
      <c r="Z26" s="36">
        <v>92899.41810000001</v>
      </c>
      <c r="AA26" s="74">
        <f t="shared" si="2"/>
        <v>278698254.3</v>
      </c>
      <c r="AB26" s="37">
        <f t="shared" si="1"/>
        <v>312142044.81600004</v>
      </c>
      <c r="AC26" s="36"/>
      <c r="AD26" s="36">
        <f t="shared" si="3"/>
        <v>0</v>
      </c>
      <c r="AE26" s="36">
        <f t="shared" si="4"/>
        <v>0</v>
      </c>
      <c r="AF26" s="24">
        <v>941040000097</v>
      </c>
      <c r="AG26" s="23"/>
      <c r="AH26" s="23"/>
      <c r="AI26" s="23" t="s">
        <v>134</v>
      </c>
      <c r="AJ26" s="23" t="s">
        <v>149</v>
      </c>
      <c r="AK26" s="23" t="s">
        <v>150</v>
      </c>
      <c r="AL26" s="23" t="s">
        <v>137</v>
      </c>
      <c r="AM26" s="23" t="s">
        <v>248</v>
      </c>
      <c r="AN26" s="23" t="s">
        <v>249</v>
      </c>
      <c r="AO26" s="23" t="s">
        <v>140</v>
      </c>
      <c r="AP26" s="23" t="s">
        <v>337</v>
      </c>
      <c r="AQ26" s="23" t="s">
        <v>338</v>
      </c>
      <c r="AR26" s="23"/>
      <c r="AS26" s="23"/>
      <c r="AT26" s="23"/>
      <c r="BB26" s="3"/>
      <c r="BC26" s="3"/>
      <c r="BD26" s="3"/>
      <c r="BE26" s="3"/>
      <c r="BF26" s="3"/>
      <c r="BG26" s="3"/>
      <c r="BY26" s="4"/>
    </row>
    <row r="27" spans="1:77" ht="43.5" customHeight="1">
      <c r="A27" s="12" t="s">
        <v>385</v>
      </c>
      <c r="B27" s="95" t="s">
        <v>412</v>
      </c>
      <c r="C27" s="23" t="s">
        <v>48</v>
      </c>
      <c r="D27" s="23" t="s">
        <v>147</v>
      </c>
      <c r="E27" s="23" t="s">
        <v>130</v>
      </c>
      <c r="F27" s="23" t="s">
        <v>148</v>
      </c>
      <c r="G27" s="23" t="s">
        <v>123</v>
      </c>
      <c r="H27" s="2" t="s">
        <v>327</v>
      </c>
      <c r="I27" s="23" t="s">
        <v>83</v>
      </c>
      <c r="J27" s="23" t="s">
        <v>381</v>
      </c>
      <c r="K27" s="23" t="s">
        <v>99</v>
      </c>
      <c r="L27" s="1">
        <v>631010000</v>
      </c>
      <c r="M27" s="2" t="s">
        <v>245</v>
      </c>
      <c r="N27" s="23" t="s">
        <v>125</v>
      </c>
      <c r="O27" s="23" t="s">
        <v>284</v>
      </c>
      <c r="P27" s="23" t="s">
        <v>336</v>
      </c>
      <c r="Q27" s="23"/>
      <c r="R27" s="23"/>
      <c r="S27" s="23"/>
      <c r="T27" s="23">
        <v>0</v>
      </c>
      <c r="U27" s="23">
        <v>0</v>
      </c>
      <c r="V27" s="23">
        <v>100</v>
      </c>
      <c r="W27" s="23" t="s">
        <v>133</v>
      </c>
      <c r="X27" s="23" t="s">
        <v>102</v>
      </c>
      <c r="Y27" s="36">
        <v>4000</v>
      </c>
      <c r="Z27" s="36">
        <f>205*460</f>
        <v>94300</v>
      </c>
      <c r="AA27" s="74">
        <f t="shared" si="2"/>
        <v>377200000</v>
      </c>
      <c r="AB27" s="37">
        <f t="shared" si="1"/>
        <v>422464000.00000006</v>
      </c>
      <c r="AC27" s="36"/>
      <c r="AD27" s="36">
        <f t="shared" si="3"/>
        <v>0</v>
      </c>
      <c r="AE27" s="36">
        <f t="shared" si="4"/>
        <v>0</v>
      </c>
      <c r="AF27" s="24">
        <v>941040000097</v>
      </c>
      <c r="AG27" s="23"/>
      <c r="AH27" s="23"/>
      <c r="AI27" s="23" t="s">
        <v>134</v>
      </c>
      <c r="AJ27" s="23" t="s">
        <v>149</v>
      </c>
      <c r="AK27" s="23" t="s">
        <v>150</v>
      </c>
      <c r="AL27" s="23" t="s">
        <v>137</v>
      </c>
      <c r="AM27" s="23" t="s">
        <v>248</v>
      </c>
      <c r="AN27" s="23" t="s">
        <v>249</v>
      </c>
      <c r="AO27" s="23" t="s">
        <v>140</v>
      </c>
      <c r="AP27" s="23" t="s">
        <v>337</v>
      </c>
      <c r="AQ27" s="23" t="s">
        <v>338</v>
      </c>
      <c r="AR27" s="23"/>
      <c r="AS27" s="23"/>
      <c r="AT27" s="23"/>
      <c r="BB27" s="3"/>
      <c r="BC27" s="3"/>
      <c r="BD27" s="3"/>
      <c r="BE27" s="3"/>
      <c r="BF27" s="3"/>
      <c r="BG27" s="3"/>
      <c r="BY27" s="4"/>
    </row>
    <row r="28" spans="1:77" ht="43.5" customHeight="1">
      <c r="A28" s="3"/>
      <c r="B28" s="95" t="s">
        <v>340</v>
      </c>
      <c r="C28" s="23" t="s">
        <v>49</v>
      </c>
      <c r="D28" s="23" t="s">
        <v>147</v>
      </c>
      <c r="E28" s="23" t="s">
        <v>130</v>
      </c>
      <c r="F28" s="23" t="s">
        <v>148</v>
      </c>
      <c r="G28" s="23" t="s">
        <v>123</v>
      </c>
      <c r="H28" s="2" t="s">
        <v>327</v>
      </c>
      <c r="I28" s="23" t="s">
        <v>83</v>
      </c>
      <c r="J28" s="23" t="s">
        <v>368</v>
      </c>
      <c r="K28" s="23" t="s">
        <v>99</v>
      </c>
      <c r="L28" s="1">
        <v>631010000</v>
      </c>
      <c r="M28" s="2" t="s">
        <v>245</v>
      </c>
      <c r="N28" s="23" t="s">
        <v>125</v>
      </c>
      <c r="O28" s="23"/>
      <c r="P28" s="23"/>
      <c r="Q28" s="23" t="s">
        <v>95</v>
      </c>
      <c r="R28" s="23"/>
      <c r="S28" s="23"/>
      <c r="T28" s="23">
        <v>100</v>
      </c>
      <c r="U28" s="23">
        <v>0</v>
      </c>
      <c r="V28" s="23">
        <v>0</v>
      </c>
      <c r="W28" s="23" t="s">
        <v>133</v>
      </c>
      <c r="X28" s="23" t="s">
        <v>102</v>
      </c>
      <c r="Y28" s="36">
        <v>0</v>
      </c>
      <c r="Z28" s="36">
        <v>0</v>
      </c>
      <c r="AA28" s="74">
        <f t="shared" si="2"/>
        <v>0</v>
      </c>
      <c r="AB28" s="37">
        <f t="shared" si="1"/>
        <v>0</v>
      </c>
      <c r="AC28" s="36"/>
      <c r="AD28" s="36">
        <f t="shared" si="3"/>
        <v>0</v>
      </c>
      <c r="AE28" s="36">
        <f t="shared" si="4"/>
        <v>0</v>
      </c>
      <c r="AF28" s="24">
        <v>941040000097</v>
      </c>
      <c r="AG28" s="23"/>
      <c r="AH28" s="23"/>
      <c r="AI28" s="23" t="s">
        <v>134</v>
      </c>
      <c r="AJ28" s="23" t="s">
        <v>149</v>
      </c>
      <c r="AK28" s="23" t="s">
        <v>150</v>
      </c>
      <c r="AL28" s="23" t="s">
        <v>137</v>
      </c>
      <c r="AM28" s="23" t="s">
        <v>162</v>
      </c>
      <c r="AN28" s="23" t="s">
        <v>163</v>
      </c>
      <c r="AO28" s="23" t="s">
        <v>140</v>
      </c>
      <c r="AP28" s="23" t="s">
        <v>246</v>
      </c>
      <c r="AQ28" s="23" t="s">
        <v>247</v>
      </c>
      <c r="AR28" s="23"/>
      <c r="AS28" s="23"/>
      <c r="AT28" s="23"/>
      <c r="BB28" s="3"/>
      <c r="BC28" s="3"/>
      <c r="BD28" s="3"/>
      <c r="BE28" s="3"/>
      <c r="BF28" s="3"/>
      <c r="BG28" s="3"/>
      <c r="BY28" s="4" t="s">
        <v>415</v>
      </c>
    </row>
    <row r="29" spans="1:77" ht="43.5" customHeight="1">
      <c r="A29" s="3"/>
      <c r="B29" s="95" t="s">
        <v>341</v>
      </c>
      <c r="C29" s="23" t="s">
        <v>50</v>
      </c>
      <c r="D29" s="23" t="s">
        <v>165</v>
      </c>
      <c r="E29" s="23" t="s">
        <v>130</v>
      </c>
      <c r="F29" s="23" t="s">
        <v>166</v>
      </c>
      <c r="G29" s="23" t="s">
        <v>123</v>
      </c>
      <c r="H29" s="2" t="s">
        <v>327</v>
      </c>
      <c r="I29" s="23" t="s">
        <v>83</v>
      </c>
      <c r="J29" s="23" t="s">
        <v>414</v>
      </c>
      <c r="K29" s="23" t="s">
        <v>99</v>
      </c>
      <c r="L29" s="1">
        <v>631010000</v>
      </c>
      <c r="M29" s="2" t="s">
        <v>245</v>
      </c>
      <c r="N29" s="23" t="s">
        <v>125</v>
      </c>
      <c r="O29" s="23"/>
      <c r="P29" s="23"/>
      <c r="Q29" s="23" t="s">
        <v>95</v>
      </c>
      <c r="R29" s="23"/>
      <c r="S29" s="23"/>
      <c r="T29" s="23">
        <v>0</v>
      </c>
      <c r="U29" s="23">
        <v>0</v>
      </c>
      <c r="V29" s="23">
        <v>100</v>
      </c>
      <c r="W29" s="23" t="s">
        <v>133</v>
      </c>
      <c r="X29" s="23" t="s">
        <v>102</v>
      </c>
      <c r="Y29" s="36">
        <v>1000</v>
      </c>
      <c r="Z29" s="36">
        <f>360*460</f>
        <v>165600</v>
      </c>
      <c r="AA29" s="74">
        <f t="shared" si="2"/>
        <v>165600000</v>
      </c>
      <c r="AB29" s="37">
        <f t="shared" si="1"/>
        <v>185472000.00000003</v>
      </c>
      <c r="AC29" s="36"/>
      <c r="AD29" s="36">
        <f t="shared" si="3"/>
        <v>0</v>
      </c>
      <c r="AE29" s="36">
        <f t="shared" si="4"/>
        <v>0</v>
      </c>
      <c r="AF29" s="24">
        <v>941040000097</v>
      </c>
      <c r="AG29" s="23"/>
      <c r="AH29" s="23"/>
      <c r="AI29" s="23" t="s">
        <v>134</v>
      </c>
      <c r="AJ29" s="23" t="s">
        <v>167</v>
      </c>
      <c r="AK29" s="23" t="s">
        <v>168</v>
      </c>
      <c r="AL29" s="23" t="s">
        <v>137</v>
      </c>
      <c r="AM29" s="23" t="s">
        <v>169</v>
      </c>
      <c r="AN29" s="23" t="s">
        <v>170</v>
      </c>
      <c r="AO29" s="23" t="s">
        <v>140</v>
      </c>
      <c r="AP29" s="23" t="s">
        <v>171</v>
      </c>
      <c r="AQ29" s="23" t="s">
        <v>172</v>
      </c>
      <c r="AR29" s="23"/>
      <c r="AS29" s="23"/>
      <c r="AT29" s="23"/>
      <c r="BB29" s="3"/>
      <c r="BC29" s="3"/>
      <c r="BD29" s="3"/>
      <c r="BE29" s="3"/>
      <c r="BF29" s="3"/>
      <c r="BG29" s="3"/>
      <c r="BY29" s="4" t="s">
        <v>415</v>
      </c>
    </row>
    <row r="30" spans="1:77" ht="43.5" customHeight="1">
      <c r="A30" s="3"/>
      <c r="B30" s="23" t="s">
        <v>299</v>
      </c>
      <c r="C30" s="23" t="s">
        <v>51</v>
      </c>
      <c r="D30" s="12" t="s">
        <v>186</v>
      </c>
      <c r="E30" s="12" t="s">
        <v>187</v>
      </c>
      <c r="F30" s="12" t="s">
        <v>188</v>
      </c>
      <c r="G30" s="23" t="s">
        <v>123</v>
      </c>
      <c r="H30" s="2" t="s">
        <v>327</v>
      </c>
      <c r="I30" s="23" t="s">
        <v>83</v>
      </c>
      <c r="J30" s="23" t="s">
        <v>175</v>
      </c>
      <c r="K30" s="23" t="s">
        <v>99</v>
      </c>
      <c r="L30" s="1">
        <v>631010000</v>
      </c>
      <c r="M30" s="23" t="s">
        <v>124</v>
      </c>
      <c r="N30" s="12" t="s">
        <v>180</v>
      </c>
      <c r="O30" s="23"/>
      <c r="P30" s="23"/>
      <c r="Q30" s="23" t="s">
        <v>95</v>
      </c>
      <c r="R30" s="2"/>
      <c r="S30" s="2"/>
      <c r="T30" s="1">
        <v>0</v>
      </c>
      <c r="U30" s="1">
        <v>0</v>
      </c>
      <c r="V30" s="1">
        <v>100</v>
      </c>
      <c r="W30" s="12" t="s">
        <v>126</v>
      </c>
      <c r="X30" s="2" t="s">
        <v>102</v>
      </c>
      <c r="Y30" s="30">
        <v>10</v>
      </c>
      <c r="Z30" s="72">
        <v>800000</v>
      </c>
      <c r="AA30" s="74">
        <f t="shared" si="2"/>
        <v>8000000</v>
      </c>
      <c r="AB30" s="37">
        <f t="shared" si="1"/>
        <v>8960000</v>
      </c>
      <c r="AC30" s="23" t="s">
        <v>237</v>
      </c>
      <c r="AD30" s="30">
        <v>0</v>
      </c>
      <c r="AE30" s="30">
        <v>0</v>
      </c>
      <c r="AF30" s="24">
        <v>941040000097</v>
      </c>
      <c r="AG30" s="23"/>
      <c r="AH30" s="23"/>
      <c r="AI30" s="12" t="s">
        <v>189</v>
      </c>
      <c r="AJ30" s="12" t="s">
        <v>190</v>
      </c>
      <c r="AK30" s="12" t="s">
        <v>190</v>
      </c>
      <c r="AL30" s="12" t="s">
        <v>185</v>
      </c>
      <c r="AM30" s="43" t="s">
        <v>191</v>
      </c>
      <c r="AN30" s="12" t="s">
        <v>191</v>
      </c>
      <c r="AO30" s="12" t="s">
        <v>182</v>
      </c>
      <c r="AP30" s="12" t="s">
        <v>192</v>
      </c>
      <c r="AQ30" s="12" t="s">
        <v>192</v>
      </c>
      <c r="AR30" s="23"/>
      <c r="AS30" s="23"/>
      <c r="AT30" s="23"/>
      <c r="BB30" s="3"/>
      <c r="BC30" s="3"/>
      <c r="BD30" s="3"/>
      <c r="BE30" s="3"/>
      <c r="BF30" s="3"/>
      <c r="BG30" s="3"/>
      <c r="BY30" s="4"/>
    </row>
    <row r="31" spans="1:77" ht="43.5" customHeight="1">
      <c r="A31" s="3"/>
      <c r="B31" s="23" t="s">
        <v>300</v>
      </c>
      <c r="C31" s="23" t="s">
        <v>52</v>
      </c>
      <c r="D31" s="12" t="s">
        <v>186</v>
      </c>
      <c r="E31" s="12" t="s">
        <v>187</v>
      </c>
      <c r="F31" s="12" t="s">
        <v>188</v>
      </c>
      <c r="G31" s="23" t="s">
        <v>123</v>
      </c>
      <c r="H31" s="2" t="s">
        <v>327</v>
      </c>
      <c r="I31" s="23" t="s">
        <v>83</v>
      </c>
      <c r="J31" s="23" t="s">
        <v>175</v>
      </c>
      <c r="K31" s="23" t="s">
        <v>99</v>
      </c>
      <c r="L31" s="1">
        <v>631010000</v>
      </c>
      <c r="M31" s="23" t="s">
        <v>124</v>
      </c>
      <c r="N31" s="12" t="s">
        <v>180</v>
      </c>
      <c r="O31" s="23"/>
      <c r="P31" s="23"/>
      <c r="Q31" s="23" t="s">
        <v>95</v>
      </c>
      <c r="R31" s="2"/>
      <c r="S31" s="2"/>
      <c r="T31" s="1">
        <v>0</v>
      </c>
      <c r="U31" s="1">
        <v>0</v>
      </c>
      <c r="V31" s="1">
        <v>100</v>
      </c>
      <c r="W31" s="12" t="s">
        <v>126</v>
      </c>
      <c r="X31" s="2" t="s">
        <v>102</v>
      </c>
      <c r="Y31" s="30">
        <v>9</v>
      </c>
      <c r="Z31" s="72">
        <v>800000</v>
      </c>
      <c r="AA31" s="74">
        <f t="shared" si="2"/>
        <v>7200000</v>
      </c>
      <c r="AB31" s="37">
        <f t="shared" si="1"/>
        <v>8064000.000000001</v>
      </c>
      <c r="AC31" s="23" t="s">
        <v>237</v>
      </c>
      <c r="AD31" s="30">
        <v>0</v>
      </c>
      <c r="AE31" s="30">
        <v>0</v>
      </c>
      <c r="AF31" s="24">
        <v>941040000097</v>
      </c>
      <c r="AG31" s="23"/>
      <c r="AH31" s="23"/>
      <c r="AI31" s="12" t="s">
        <v>189</v>
      </c>
      <c r="AJ31" s="12" t="s">
        <v>193</v>
      </c>
      <c r="AK31" s="12" t="s">
        <v>193</v>
      </c>
      <c r="AL31" s="12" t="s">
        <v>185</v>
      </c>
      <c r="AM31" s="43" t="s">
        <v>194</v>
      </c>
      <c r="AN31" s="12" t="s">
        <v>194</v>
      </c>
      <c r="AO31" s="12"/>
      <c r="AP31" s="12"/>
      <c r="AQ31" s="12"/>
      <c r="AR31" s="23"/>
      <c r="AS31" s="23"/>
      <c r="AT31" s="23"/>
      <c r="BB31" s="3"/>
      <c r="BC31" s="3"/>
      <c r="BD31" s="3"/>
      <c r="BE31" s="3"/>
      <c r="BF31" s="3"/>
      <c r="BG31" s="3"/>
      <c r="BY31" s="4"/>
    </row>
    <row r="32" spans="1:77" ht="43.5" customHeight="1">
      <c r="A32" s="12"/>
      <c r="B32" s="23" t="s">
        <v>301</v>
      </c>
      <c r="C32" s="23" t="s">
        <v>53</v>
      </c>
      <c r="D32" s="12" t="s">
        <v>195</v>
      </c>
      <c r="E32" s="12" t="s">
        <v>196</v>
      </c>
      <c r="F32" s="12" t="s">
        <v>197</v>
      </c>
      <c r="G32" s="23" t="s">
        <v>123</v>
      </c>
      <c r="H32" s="2" t="s">
        <v>327</v>
      </c>
      <c r="I32" s="23" t="s">
        <v>83</v>
      </c>
      <c r="J32" s="23" t="s">
        <v>132</v>
      </c>
      <c r="K32" s="23" t="s">
        <v>99</v>
      </c>
      <c r="L32" s="1">
        <v>631010000</v>
      </c>
      <c r="M32" s="23" t="s">
        <v>124</v>
      </c>
      <c r="N32" s="12" t="s">
        <v>329</v>
      </c>
      <c r="O32" s="23"/>
      <c r="P32" s="23"/>
      <c r="Q32" s="23"/>
      <c r="R32" s="2" t="s">
        <v>84</v>
      </c>
      <c r="S32" s="2" t="s">
        <v>95</v>
      </c>
      <c r="T32" s="1">
        <v>100</v>
      </c>
      <c r="U32" s="1">
        <v>0</v>
      </c>
      <c r="V32" s="1">
        <v>0</v>
      </c>
      <c r="W32" s="12" t="s">
        <v>126</v>
      </c>
      <c r="X32" s="2" t="s">
        <v>102</v>
      </c>
      <c r="Y32" s="36">
        <v>9500</v>
      </c>
      <c r="Z32" s="36">
        <v>201940</v>
      </c>
      <c r="AA32" s="74">
        <f t="shared" si="2"/>
        <v>1918430000</v>
      </c>
      <c r="AB32" s="37">
        <f t="shared" si="1"/>
        <v>2148641600</v>
      </c>
      <c r="AC32" s="23" t="s">
        <v>237</v>
      </c>
      <c r="AD32" s="30">
        <v>0</v>
      </c>
      <c r="AE32" s="30">
        <v>0</v>
      </c>
      <c r="AF32" s="24">
        <v>941040000097</v>
      </c>
      <c r="AG32" s="23"/>
      <c r="AH32" s="23"/>
      <c r="AI32" s="12" t="s">
        <v>185</v>
      </c>
      <c r="AJ32" s="12" t="s">
        <v>198</v>
      </c>
      <c r="AK32" s="12" t="s">
        <v>199</v>
      </c>
      <c r="AL32" s="12" t="s">
        <v>200</v>
      </c>
      <c r="AM32" s="12" t="s">
        <v>201</v>
      </c>
      <c r="AN32" s="12" t="s">
        <v>202</v>
      </c>
      <c r="AO32" s="12" t="s">
        <v>134</v>
      </c>
      <c r="AP32" s="43" t="s">
        <v>203</v>
      </c>
      <c r="AQ32" s="12" t="s">
        <v>203</v>
      </c>
      <c r="AR32" s="23"/>
      <c r="AS32" s="23"/>
      <c r="AT32" s="23"/>
      <c r="BB32" s="3"/>
      <c r="BC32" s="3"/>
      <c r="BD32" s="3"/>
      <c r="BE32" s="3"/>
      <c r="BF32" s="3"/>
      <c r="BG32" s="3"/>
      <c r="BY32" s="4"/>
    </row>
    <row r="33" spans="1:77" ht="43.5" customHeight="1">
      <c r="A33" s="3"/>
      <c r="B33" s="23" t="s">
        <v>302</v>
      </c>
      <c r="C33" s="23" t="s">
        <v>54</v>
      </c>
      <c r="D33" s="12" t="s">
        <v>204</v>
      </c>
      <c r="E33" s="12" t="s">
        <v>205</v>
      </c>
      <c r="F33" s="12" t="s">
        <v>206</v>
      </c>
      <c r="G33" s="23" t="s">
        <v>123</v>
      </c>
      <c r="H33" s="2" t="s">
        <v>327</v>
      </c>
      <c r="I33" s="23" t="s">
        <v>83</v>
      </c>
      <c r="J33" s="23" t="s">
        <v>132</v>
      </c>
      <c r="K33" s="23" t="s">
        <v>99</v>
      </c>
      <c r="L33" s="1">
        <v>631010000</v>
      </c>
      <c r="M33" s="23" t="s">
        <v>124</v>
      </c>
      <c r="N33" s="12" t="s">
        <v>180</v>
      </c>
      <c r="O33" s="23"/>
      <c r="P33" s="23"/>
      <c r="Q33" s="23"/>
      <c r="R33" s="2" t="s">
        <v>84</v>
      </c>
      <c r="S33" s="2" t="s">
        <v>95</v>
      </c>
      <c r="T33" s="1">
        <v>0</v>
      </c>
      <c r="U33" s="1">
        <v>0</v>
      </c>
      <c r="V33" s="1">
        <v>100</v>
      </c>
      <c r="W33" s="12" t="s">
        <v>126</v>
      </c>
      <c r="X33" s="2" t="s">
        <v>102</v>
      </c>
      <c r="Y33" s="30">
        <v>0</v>
      </c>
      <c r="Z33" s="36">
        <v>0</v>
      </c>
      <c r="AA33" s="74">
        <f t="shared" si="2"/>
        <v>0</v>
      </c>
      <c r="AB33" s="37">
        <f t="shared" si="1"/>
        <v>0</v>
      </c>
      <c r="AC33" s="23" t="s">
        <v>237</v>
      </c>
      <c r="AD33" s="30">
        <v>0</v>
      </c>
      <c r="AE33" s="30">
        <v>0</v>
      </c>
      <c r="AF33" s="24">
        <v>941040000097</v>
      </c>
      <c r="AG33" s="23"/>
      <c r="AH33" s="23"/>
      <c r="AI33" s="12" t="s">
        <v>207</v>
      </c>
      <c r="AJ33" s="12" t="s">
        <v>208</v>
      </c>
      <c r="AK33" s="12" t="s">
        <v>208</v>
      </c>
      <c r="AL33" s="12"/>
      <c r="AM33" s="12"/>
      <c r="AN33" s="12"/>
      <c r="AO33" s="12"/>
      <c r="AP33" s="12"/>
      <c r="AQ33" s="12"/>
      <c r="AR33" s="23"/>
      <c r="AS33" s="23"/>
      <c r="AT33" s="23"/>
      <c r="BB33" s="3"/>
      <c r="BC33" s="3"/>
      <c r="BD33" s="3"/>
      <c r="BE33" s="3"/>
      <c r="BF33" s="3"/>
      <c r="BG33" s="3"/>
      <c r="BY33" s="4"/>
    </row>
    <row r="34" spans="1:77" ht="43.5" customHeight="1">
      <c r="A34" s="3"/>
      <c r="B34" s="23" t="s">
        <v>303</v>
      </c>
      <c r="C34" s="23" t="s">
        <v>55</v>
      </c>
      <c r="D34" s="12" t="s">
        <v>209</v>
      </c>
      <c r="E34" s="12" t="s">
        <v>210</v>
      </c>
      <c r="F34" s="12" t="s">
        <v>211</v>
      </c>
      <c r="G34" s="23" t="s">
        <v>123</v>
      </c>
      <c r="H34" s="2" t="s">
        <v>327</v>
      </c>
      <c r="I34" s="23" t="s">
        <v>83</v>
      </c>
      <c r="J34" s="23" t="s">
        <v>132</v>
      </c>
      <c r="K34" s="23" t="s">
        <v>99</v>
      </c>
      <c r="L34" s="1">
        <v>631010000</v>
      </c>
      <c r="M34" s="23" t="s">
        <v>124</v>
      </c>
      <c r="N34" s="12" t="s">
        <v>328</v>
      </c>
      <c r="O34" s="23"/>
      <c r="P34" s="23"/>
      <c r="Q34" s="23"/>
      <c r="R34" s="2" t="s">
        <v>84</v>
      </c>
      <c r="S34" s="2" t="s">
        <v>95</v>
      </c>
      <c r="T34" s="1">
        <v>100</v>
      </c>
      <c r="U34" s="1">
        <v>0</v>
      </c>
      <c r="V34" s="1">
        <v>0</v>
      </c>
      <c r="W34" s="12" t="s">
        <v>133</v>
      </c>
      <c r="X34" s="2" t="s">
        <v>102</v>
      </c>
      <c r="Y34" s="93">
        <v>295000</v>
      </c>
      <c r="Z34" s="93">
        <v>2415</v>
      </c>
      <c r="AA34" s="74">
        <f t="shared" si="2"/>
        <v>712425000</v>
      </c>
      <c r="AB34" s="37">
        <f t="shared" si="1"/>
        <v>797916000.0000001</v>
      </c>
      <c r="AC34" s="23" t="s">
        <v>237</v>
      </c>
      <c r="AD34" s="30">
        <v>0</v>
      </c>
      <c r="AE34" s="30">
        <v>0</v>
      </c>
      <c r="AF34" s="24">
        <v>941040000097</v>
      </c>
      <c r="AG34" s="23"/>
      <c r="AH34" s="23"/>
      <c r="AI34" s="12" t="s">
        <v>183</v>
      </c>
      <c r="AJ34" s="12" t="s">
        <v>212</v>
      </c>
      <c r="AK34" s="12" t="s">
        <v>212</v>
      </c>
      <c r="AL34" s="12"/>
      <c r="AM34" s="12"/>
      <c r="AN34" s="12"/>
      <c r="AO34" s="12"/>
      <c r="AP34" s="12"/>
      <c r="AQ34" s="12"/>
      <c r="AR34" s="23"/>
      <c r="AS34" s="23"/>
      <c r="AT34" s="23"/>
      <c r="BB34" s="3"/>
      <c r="BC34" s="3"/>
      <c r="BD34" s="3"/>
      <c r="BE34" s="3"/>
      <c r="BF34" s="3"/>
      <c r="BG34" s="3"/>
      <c r="BY34" s="4"/>
    </row>
    <row r="35" spans="1:77" ht="43.5" customHeight="1">
      <c r="A35" s="12" t="s">
        <v>406</v>
      </c>
      <c r="B35" s="23" t="s">
        <v>304</v>
      </c>
      <c r="C35" s="23" t="s">
        <v>56</v>
      </c>
      <c r="D35" s="12" t="s">
        <v>215</v>
      </c>
      <c r="E35" s="12" t="s">
        <v>216</v>
      </c>
      <c r="F35" s="12" t="s">
        <v>217</v>
      </c>
      <c r="G35" s="23" t="s">
        <v>123</v>
      </c>
      <c r="H35" s="2" t="s">
        <v>327</v>
      </c>
      <c r="I35" s="23" t="s">
        <v>83</v>
      </c>
      <c r="J35" s="23" t="s">
        <v>175</v>
      </c>
      <c r="K35" s="23" t="s">
        <v>99</v>
      </c>
      <c r="L35" s="1">
        <v>631010000</v>
      </c>
      <c r="M35" s="44" t="s">
        <v>330</v>
      </c>
      <c r="N35" s="12" t="s">
        <v>180</v>
      </c>
      <c r="O35" s="23"/>
      <c r="P35" s="23"/>
      <c r="Q35" s="23"/>
      <c r="R35" s="2" t="s">
        <v>175</v>
      </c>
      <c r="S35" s="2" t="s">
        <v>95</v>
      </c>
      <c r="T35" s="1">
        <v>0</v>
      </c>
      <c r="U35" s="1">
        <v>100</v>
      </c>
      <c r="V35" s="1">
        <v>0</v>
      </c>
      <c r="W35" s="12" t="s">
        <v>126</v>
      </c>
      <c r="X35" s="2" t="s">
        <v>102</v>
      </c>
      <c r="Y35" s="36">
        <v>70</v>
      </c>
      <c r="Z35" s="36">
        <v>13241.07</v>
      </c>
      <c r="AA35" s="74">
        <f t="shared" si="2"/>
        <v>926874.9</v>
      </c>
      <c r="AB35" s="37">
        <f t="shared" si="1"/>
        <v>1038099.8880000002</v>
      </c>
      <c r="AC35" s="23" t="s">
        <v>237</v>
      </c>
      <c r="AD35" s="30">
        <v>0</v>
      </c>
      <c r="AE35" s="30">
        <v>0</v>
      </c>
      <c r="AF35" s="24">
        <v>941040000097</v>
      </c>
      <c r="AG35" s="23"/>
      <c r="AH35" s="23"/>
      <c r="AI35" s="12" t="s">
        <v>189</v>
      </c>
      <c r="AJ35" s="12" t="s">
        <v>218</v>
      </c>
      <c r="AK35" s="12" t="s">
        <v>218</v>
      </c>
      <c r="AL35" s="12" t="s">
        <v>219</v>
      </c>
      <c r="AM35" s="43" t="s">
        <v>220</v>
      </c>
      <c r="AN35" s="12" t="s">
        <v>220</v>
      </c>
      <c r="AO35" s="12"/>
      <c r="AP35" s="12"/>
      <c r="AQ35" s="12"/>
      <c r="AR35" s="23"/>
      <c r="AS35" s="23"/>
      <c r="AT35" s="23"/>
      <c r="BB35" s="3"/>
      <c r="BC35" s="3"/>
      <c r="BD35" s="3"/>
      <c r="BE35" s="3"/>
      <c r="BF35" s="3"/>
      <c r="BG35" s="3"/>
      <c r="BY35" s="4"/>
    </row>
    <row r="36" spans="1:77" ht="43.5" customHeight="1">
      <c r="A36" s="3"/>
      <c r="B36" s="23" t="s">
        <v>305</v>
      </c>
      <c r="C36" s="23" t="s">
        <v>57</v>
      </c>
      <c r="D36" s="12" t="s">
        <v>221</v>
      </c>
      <c r="E36" s="12" t="s">
        <v>222</v>
      </c>
      <c r="F36" s="12" t="s">
        <v>223</v>
      </c>
      <c r="G36" s="23" t="s">
        <v>123</v>
      </c>
      <c r="H36" s="2" t="s">
        <v>327</v>
      </c>
      <c r="I36" s="23" t="s">
        <v>83</v>
      </c>
      <c r="J36" s="23" t="s">
        <v>132</v>
      </c>
      <c r="K36" s="23" t="s">
        <v>99</v>
      </c>
      <c r="L36" s="1">
        <v>631010000</v>
      </c>
      <c r="M36" s="23" t="s">
        <v>124</v>
      </c>
      <c r="N36" s="12" t="s">
        <v>100</v>
      </c>
      <c r="O36" s="23"/>
      <c r="P36" s="23"/>
      <c r="Q36" s="23"/>
      <c r="R36" s="2" t="s">
        <v>84</v>
      </c>
      <c r="S36" s="2" t="s">
        <v>95</v>
      </c>
      <c r="T36" s="1">
        <v>100</v>
      </c>
      <c r="U36" s="1">
        <v>0</v>
      </c>
      <c r="V36" s="1">
        <v>0</v>
      </c>
      <c r="W36" s="12" t="s">
        <v>126</v>
      </c>
      <c r="X36" s="2" t="s">
        <v>102</v>
      </c>
      <c r="Y36" s="36">
        <v>12055</v>
      </c>
      <c r="Z36" s="36">
        <v>25862</v>
      </c>
      <c r="AA36" s="74">
        <f t="shared" si="2"/>
        <v>311766410</v>
      </c>
      <c r="AB36" s="37">
        <f t="shared" si="1"/>
        <v>349178379.20000005</v>
      </c>
      <c r="AC36" s="23" t="s">
        <v>237</v>
      </c>
      <c r="AD36" s="30">
        <v>0</v>
      </c>
      <c r="AE36" s="30">
        <v>0</v>
      </c>
      <c r="AF36" s="24">
        <v>941040000097</v>
      </c>
      <c r="AG36" s="23"/>
      <c r="AH36" s="23"/>
      <c r="AI36" s="12" t="s">
        <v>200</v>
      </c>
      <c r="AJ36" s="43" t="s">
        <v>224</v>
      </c>
      <c r="AK36" s="12" t="s">
        <v>224</v>
      </c>
      <c r="AL36" s="12" t="s">
        <v>183</v>
      </c>
      <c r="AM36" s="43" t="s">
        <v>235</v>
      </c>
      <c r="AN36" s="12" t="s">
        <v>225</v>
      </c>
      <c r="AO36" s="12"/>
      <c r="AP36" s="12"/>
      <c r="AQ36" s="12"/>
      <c r="AR36" s="23"/>
      <c r="AS36" s="23"/>
      <c r="AT36" s="23"/>
      <c r="BB36" s="3"/>
      <c r="BC36" s="3"/>
      <c r="BD36" s="3"/>
      <c r="BE36" s="3"/>
      <c r="BF36" s="3"/>
      <c r="BG36" s="3"/>
      <c r="BY36" s="4"/>
    </row>
    <row r="37" spans="1:77" ht="43.5" customHeight="1">
      <c r="A37" s="3"/>
      <c r="B37" s="23" t="s">
        <v>306</v>
      </c>
      <c r="C37" s="23" t="s">
        <v>58</v>
      </c>
      <c r="D37" s="12" t="s">
        <v>226</v>
      </c>
      <c r="E37" s="12" t="s">
        <v>227</v>
      </c>
      <c r="F37" s="12" t="s">
        <v>228</v>
      </c>
      <c r="G37" s="23" t="s">
        <v>123</v>
      </c>
      <c r="H37" s="2" t="s">
        <v>327</v>
      </c>
      <c r="I37" s="23" t="s">
        <v>83</v>
      </c>
      <c r="J37" s="23" t="s">
        <v>368</v>
      </c>
      <c r="K37" s="23" t="s">
        <v>99</v>
      </c>
      <c r="L37" s="1">
        <v>631010000</v>
      </c>
      <c r="M37" s="23" t="s">
        <v>124</v>
      </c>
      <c r="N37" s="12" t="s">
        <v>125</v>
      </c>
      <c r="O37" s="23"/>
      <c r="P37" s="23"/>
      <c r="Q37" s="23"/>
      <c r="R37" s="2" t="s">
        <v>368</v>
      </c>
      <c r="S37" s="2" t="s">
        <v>95</v>
      </c>
      <c r="T37" s="1">
        <v>100</v>
      </c>
      <c r="U37" s="1">
        <v>0</v>
      </c>
      <c r="V37" s="1">
        <v>0</v>
      </c>
      <c r="W37" s="12" t="s">
        <v>126</v>
      </c>
      <c r="X37" s="2" t="s">
        <v>102</v>
      </c>
      <c r="Y37" s="45">
        <v>268</v>
      </c>
      <c r="Z37" s="36">
        <v>460000</v>
      </c>
      <c r="AA37" s="74">
        <f t="shared" si="2"/>
        <v>123280000</v>
      </c>
      <c r="AB37" s="37">
        <f t="shared" si="1"/>
        <v>138073600</v>
      </c>
      <c r="AC37" s="23" t="s">
        <v>237</v>
      </c>
      <c r="AD37" s="30">
        <v>0</v>
      </c>
      <c r="AE37" s="30">
        <v>0</v>
      </c>
      <c r="AF37" s="24">
        <v>941040000097</v>
      </c>
      <c r="AG37" s="23"/>
      <c r="AH37" s="23"/>
      <c r="AI37" s="12" t="s">
        <v>219</v>
      </c>
      <c r="AJ37" s="12" t="s">
        <v>229</v>
      </c>
      <c r="AK37" s="12" t="s">
        <v>229</v>
      </c>
      <c r="AL37" s="12"/>
      <c r="AM37" s="12"/>
      <c r="AN37" s="12"/>
      <c r="AO37" s="12"/>
      <c r="AP37" s="12"/>
      <c r="AQ37" s="12"/>
      <c r="AR37" s="23"/>
      <c r="AS37" s="23"/>
      <c r="AT37" s="23"/>
      <c r="BB37" s="3"/>
      <c r="BC37" s="3"/>
      <c r="BD37" s="3"/>
      <c r="BE37" s="3"/>
      <c r="BF37" s="3"/>
      <c r="BG37" s="3"/>
      <c r="BY37" s="4"/>
    </row>
    <row r="38" spans="1:77" ht="43.5" customHeight="1">
      <c r="A38" s="3"/>
      <c r="B38" s="23" t="s">
        <v>307</v>
      </c>
      <c r="C38" s="23" t="s">
        <v>59</v>
      </c>
      <c r="D38" s="12" t="s">
        <v>230</v>
      </c>
      <c r="E38" s="12" t="s">
        <v>231</v>
      </c>
      <c r="F38" s="12" t="s">
        <v>232</v>
      </c>
      <c r="G38" s="23" t="s">
        <v>123</v>
      </c>
      <c r="H38" s="2" t="s">
        <v>327</v>
      </c>
      <c r="I38" s="23" t="s">
        <v>83</v>
      </c>
      <c r="J38" s="23" t="s">
        <v>84</v>
      </c>
      <c r="K38" s="23" t="s">
        <v>99</v>
      </c>
      <c r="L38" s="1">
        <v>631010000</v>
      </c>
      <c r="M38" s="23" t="s">
        <v>330</v>
      </c>
      <c r="N38" s="12" t="s">
        <v>180</v>
      </c>
      <c r="O38" s="23"/>
      <c r="P38" s="23"/>
      <c r="Q38" s="23"/>
      <c r="R38" s="2" t="s">
        <v>84</v>
      </c>
      <c r="S38" s="2" t="s">
        <v>95</v>
      </c>
      <c r="T38" s="1">
        <v>30</v>
      </c>
      <c r="U38" s="1">
        <v>0</v>
      </c>
      <c r="V38" s="1">
        <v>70</v>
      </c>
      <c r="W38" s="12" t="s">
        <v>126</v>
      </c>
      <c r="X38" s="2" t="s">
        <v>102</v>
      </c>
      <c r="Y38" s="36">
        <v>4452.64</v>
      </c>
      <c r="Z38" s="36">
        <v>285000</v>
      </c>
      <c r="AA38" s="74">
        <f t="shared" si="2"/>
        <v>1269002400</v>
      </c>
      <c r="AB38" s="37">
        <f t="shared" si="1"/>
        <v>1421282688.0000002</v>
      </c>
      <c r="AC38" s="23" t="s">
        <v>237</v>
      </c>
      <c r="AD38" s="30">
        <v>0</v>
      </c>
      <c r="AE38" s="30">
        <v>0</v>
      </c>
      <c r="AF38" s="24">
        <v>941040000097</v>
      </c>
      <c r="AG38" s="23"/>
      <c r="AH38" s="23"/>
      <c r="AI38" s="12" t="s">
        <v>183</v>
      </c>
      <c r="AJ38" s="27" t="s">
        <v>236</v>
      </c>
      <c r="AK38" s="12" t="s">
        <v>233</v>
      </c>
      <c r="AL38" s="12"/>
      <c r="AM38" s="12"/>
      <c r="AN38" s="12"/>
      <c r="AO38" s="12"/>
      <c r="AP38" s="12"/>
      <c r="AQ38" s="12"/>
      <c r="AR38" s="23"/>
      <c r="AS38" s="23"/>
      <c r="AT38" s="23"/>
      <c r="BB38" s="3"/>
      <c r="BC38" s="3"/>
      <c r="BD38" s="3"/>
      <c r="BE38" s="3"/>
      <c r="BF38" s="3"/>
      <c r="BG38" s="3"/>
      <c r="BY38" s="4"/>
    </row>
    <row r="39" spans="1:77" ht="43.5" customHeight="1">
      <c r="A39" s="3"/>
      <c r="B39" s="95" t="s">
        <v>349</v>
      </c>
      <c r="C39" s="23" t="s">
        <v>60</v>
      </c>
      <c r="D39" s="23" t="s">
        <v>147</v>
      </c>
      <c r="E39" s="23" t="s">
        <v>130</v>
      </c>
      <c r="F39" s="23" t="s">
        <v>148</v>
      </c>
      <c r="G39" s="23" t="s">
        <v>123</v>
      </c>
      <c r="H39" s="2" t="s">
        <v>327</v>
      </c>
      <c r="I39" s="23" t="s">
        <v>83</v>
      </c>
      <c r="J39" s="23" t="s">
        <v>84</v>
      </c>
      <c r="K39" s="23" t="s">
        <v>99</v>
      </c>
      <c r="L39" s="1">
        <v>631010000</v>
      </c>
      <c r="M39" s="2" t="s">
        <v>245</v>
      </c>
      <c r="N39" s="23" t="s">
        <v>125</v>
      </c>
      <c r="O39" s="23"/>
      <c r="P39" s="23"/>
      <c r="Q39" s="23" t="s">
        <v>95</v>
      </c>
      <c r="R39" s="23"/>
      <c r="S39" s="23"/>
      <c r="T39" s="23">
        <v>100</v>
      </c>
      <c r="U39" s="23">
        <v>0</v>
      </c>
      <c r="V39" s="23">
        <v>0</v>
      </c>
      <c r="W39" s="23" t="s">
        <v>133</v>
      </c>
      <c r="X39" s="23" t="s">
        <v>102</v>
      </c>
      <c r="Y39" s="36">
        <v>0</v>
      </c>
      <c r="Z39" s="36">
        <v>0</v>
      </c>
      <c r="AA39" s="74">
        <f t="shared" si="2"/>
        <v>0</v>
      </c>
      <c r="AB39" s="37">
        <f t="shared" si="1"/>
        <v>0</v>
      </c>
      <c r="AC39" s="36"/>
      <c r="AD39" s="36">
        <f>AC39*Z39</f>
        <v>0</v>
      </c>
      <c r="AE39" s="36">
        <f>IF(X39="С НДС",AD39*1.12,(IF(X39="НДС 8",AD39*1.08,AD39)))</f>
        <v>0</v>
      </c>
      <c r="AF39" s="24">
        <v>941040000097</v>
      </c>
      <c r="AG39" s="23"/>
      <c r="AH39" s="23"/>
      <c r="AI39" s="23" t="s">
        <v>134</v>
      </c>
      <c r="AJ39" s="23" t="s">
        <v>149</v>
      </c>
      <c r="AK39" s="23" t="s">
        <v>150</v>
      </c>
      <c r="AL39" s="23" t="s">
        <v>137</v>
      </c>
      <c r="AM39" s="23" t="s">
        <v>248</v>
      </c>
      <c r="AN39" s="23" t="s">
        <v>249</v>
      </c>
      <c r="AO39" s="23" t="s">
        <v>140</v>
      </c>
      <c r="AP39" s="23" t="s">
        <v>246</v>
      </c>
      <c r="AQ39" s="23" t="s">
        <v>247</v>
      </c>
      <c r="AR39" s="23"/>
      <c r="AS39" s="23"/>
      <c r="AT39" s="23"/>
      <c r="BB39" s="3"/>
      <c r="BC39" s="3"/>
      <c r="BD39" s="3"/>
      <c r="BE39" s="3"/>
      <c r="BF39" s="3"/>
      <c r="BG39" s="3"/>
      <c r="BY39" s="4"/>
    </row>
    <row r="40" spans="1:77" s="10" customFormat="1" ht="24.75" customHeight="1">
      <c r="A40" s="3"/>
      <c r="B40" s="23" t="s">
        <v>308</v>
      </c>
      <c r="C40" s="23" t="s">
        <v>61</v>
      </c>
      <c r="D40" s="12" t="s">
        <v>259</v>
      </c>
      <c r="E40" s="12" t="s">
        <v>260</v>
      </c>
      <c r="F40" s="12" t="s">
        <v>261</v>
      </c>
      <c r="G40" s="23" t="s">
        <v>123</v>
      </c>
      <c r="H40" s="24">
        <v>631010000</v>
      </c>
      <c r="I40" s="12" t="s">
        <v>174</v>
      </c>
      <c r="J40" s="23" t="s">
        <v>175</v>
      </c>
      <c r="K40" s="12" t="s">
        <v>99</v>
      </c>
      <c r="L40" s="24">
        <v>631010000</v>
      </c>
      <c r="M40" s="12" t="s">
        <v>252</v>
      </c>
      <c r="N40" s="12" t="s">
        <v>180</v>
      </c>
      <c r="O40" s="3"/>
      <c r="P40" s="3"/>
      <c r="Q40" s="2" t="s">
        <v>95</v>
      </c>
      <c r="R40" s="2"/>
      <c r="S40" s="2"/>
      <c r="T40" s="1">
        <v>0</v>
      </c>
      <c r="U40" s="1">
        <v>0</v>
      </c>
      <c r="V40" s="1">
        <v>100</v>
      </c>
      <c r="W40" s="12" t="s">
        <v>181</v>
      </c>
      <c r="X40" s="2" t="s">
        <v>102</v>
      </c>
      <c r="Y40" s="36">
        <v>5925</v>
      </c>
      <c r="Z40" s="36">
        <v>1815.7</v>
      </c>
      <c r="AA40" s="74">
        <f t="shared" si="2"/>
        <v>10758022.5</v>
      </c>
      <c r="AB40" s="37">
        <f t="shared" si="1"/>
        <v>12048985.200000001</v>
      </c>
      <c r="AC40" s="1">
        <v>0</v>
      </c>
      <c r="AD40" s="40">
        <v>0</v>
      </c>
      <c r="AE40" s="40">
        <v>0</v>
      </c>
      <c r="AF40" s="2" t="s">
        <v>92</v>
      </c>
      <c r="AG40" s="3"/>
      <c r="AH40" s="3"/>
      <c r="AI40" s="12" t="s">
        <v>183</v>
      </c>
      <c r="AJ40" s="12" t="s">
        <v>262</v>
      </c>
      <c r="AK40" s="12" t="s">
        <v>262</v>
      </c>
      <c r="AL40" s="12"/>
      <c r="AM40" s="12"/>
      <c r="AN40" s="12"/>
      <c r="AO40" s="12"/>
      <c r="AP40" s="12"/>
      <c r="AQ40" s="12"/>
      <c r="AR40" s="12"/>
      <c r="AS40" s="12"/>
      <c r="AT40" s="12"/>
      <c r="AU40" s="12"/>
      <c r="AV40" s="12"/>
      <c r="AW40" s="12"/>
      <c r="AX40" s="12"/>
      <c r="AY40" s="12"/>
      <c r="AZ40" s="12"/>
      <c r="BA40" s="12"/>
      <c r="BB40" s="12"/>
      <c r="BC40" s="12"/>
      <c r="BD40" s="12"/>
      <c r="BE40" s="12"/>
      <c r="BF40" s="12"/>
      <c r="BG40" s="12"/>
      <c r="BH40" s="8"/>
      <c r="BI40" s="8"/>
      <c r="BJ40" s="8"/>
      <c r="BK40" s="9"/>
      <c r="BL40" s="9"/>
      <c r="BM40" s="9"/>
      <c r="BN40" s="8"/>
      <c r="BO40" s="8"/>
      <c r="BP40" s="8"/>
      <c r="BQ40" s="8"/>
      <c r="BR40" s="9"/>
      <c r="BS40" s="9"/>
      <c r="BT40" s="9"/>
      <c r="BU40" s="8"/>
      <c r="BV40" s="8"/>
      <c r="BW40" s="8"/>
      <c r="BX40" s="8"/>
      <c r="BY40" s="9"/>
    </row>
    <row r="41" spans="1:77" s="10" customFormat="1" ht="24.75" customHeight="1">
      <c r="A41" s="3"/>
      <c r="B41" s="23" t="s">
        <v>309</v>
      </c>
      <c r="C41" s="23" t="s">
        <v>62</v>
      </c>
      <c r="D41" s="12" t="s">
        <v>177</v>
      </c>
      <c r="E41" s="12" t="s">
        <v>178</v>
      </c>
      <c r="F41" s="12" t="s">
        <v>179</v>
      </c>
      <c r="G41" s="23" t="s">
        <v>123</v>
      </c>
      <c r="H41" s="24">
        <v>631010000</v>
      </c>
      <c r="I41" s="12" t="s">
        <v>174</v>
      </c>
      <c r="J41" s="23" t="s">
        <v>175</v>
      </c>
      <c r="K41" s="12" t="s">
        <v>99</v>
      </c>
      <c r="L41" s="24">
        <v>631010000</v>
      </c>
      <c r="M41" s="12" t="s">
        <v>252</v>
      </c>
      <c r="N41" s="12" t="s">
        <v>180</v>
      </c>
      <c r="O41" s="3"/>
      <c r="P41" s="3"/>
      <c r="Q41" s="2" t="s">
        <v>95</v>
      </c>
      <c r="R41" s="2"/>
      <c r="S41" s="2"/>
      <c r="T41" s="1">
        <v>0</v>
      </c>
      <c r="U41" s="1">
        <v>0</v>
      </c>
      <c r="V41" s="1">
        <v>100</v>
      </c>
      <c r="W41" s="12" t="s">
        <v>181</v>
      </c>
      <c r="X41" s="2" t="s">
        <v>102</v>
      </c>
      <c r="Y41" s="36">
        <v>4630</v>
      </c>
      <c r="Z41" s="36">
        <v>2753.19</v>
      </c>
      <c r="AA41" s="74">
        <f t="shared" si="2"/>
        <v>12747269.700000001</v>
      </c>
      <c r="AB41" s="37">
        <f t="shared" si="1"/>
        <v>14276942.064000003</v>
      </c>
      <c r="AC41" s="1">
        <v>0</v>
      </c>
      <c r="AD41" s="40">
        <v>0</v>
      </c>
      <c r="AE41" s="40">
        <v>0</v>
      </c>
      <c r="AF41" s="2" t="s">
        <v>92</v>
      </c>
      <c r="AG41" s="3"/>
      <c r="AH41" s="3"/>
      <c r="AI41" s="12" t="s">
        <v>140</v>
      </c>
      <c r="AJ41" s="43" t="s">
        <v>263</v>
      </c>
      <c r="AK41" s="12" t="s">
        <v>264</v>
      </c>
      <c r="AL41" s="12" t="s">
        <v>134</v>
      </c>
      <c r="AM41" s="12" t="s">
        <v>178</v>
      </c>
      <c r="AN41" s="12" t="s">
        <v>178</v>
      </c>
      <c r="AO41" s="12" t="s">
        <v>183</v>
      </c>
      <c r="AP41" s="27" t="s">
        <v>234</v>
      </c>
      <c r="AQ41" s="12" t="s">
        <v>184</v>
      </c>
      <c r="AR41" s="12"/>
      <c r="AS41" s="12"/>
      <c r="AT41" s="12"/>
      <c r="AU41" s="12"/>
      <c r="AV41" s="12"/>
      <c r="AW41" s="12"/>
      <c r="AX41" s="12"/>
      <c r="AY41" s="12"/>
      <c r="AZ41" s="12"/>
      <c r="BA41" s="12"/>
      <c r="BB41" s="12"/>
      <c r="BC41" s="12"/>
      <c r="BD41" s="12"/>
      <c r="BE41" s="12"/>
      <c r="BF41" s="12"/>
      <c r="BG41" s="12"/>
      <c r="BH41" s="8"/>
      <c r="BI41" s="8"/>
      <c r="BJ41" s="8"/>
      <c r="BK41" s="9"/>
      <c r="BL41" s="9"/>
      <c r="BM41" s="9"/>
      <c r="BN41" s="8"/>
      <c r="BO41" s="8"/>
      <c r="BP41" s="8"/>
      <c r="BQ41" s="8"/>
      <c r="BR41" s="9"/>
      <c r="BS41" s="9"/>
      <c r="BT41" s="9"/>
      <c r="BU41" s="8"/>
      <c r="BV41" s="8"/>
      <c r="BW41" s="8"/>
      <c r="BX41" s="8"/>
      <c r="BY41" s="9"/>
    </row>
    <row r="42" spans="1:77" s="10" customFormat="1" ht="25.5" customHeight="1">
      <c r="A42" s="3"/>
      <c r="B42" s="23" t="s">
        <v>310</v>
      </c>
      <c r="C42" s="23" t="s">
        <v>63</v>
      </c>
      <c r="D42" s="12" t="s">
        <v>250</v>
      </c>
      <c r="E42" s="12" t="s">
        <v>187</v>
      </c>
      <c r="F42" s="12" t="s">
        <v>251</v>
      </c>
      <c r="G42" s="23" t="s">
        <v>123</v>
      </c>
      <c r="H42" s="24">
        <v>631010000</v>
      </c>
      <c r="I42" s="12" t="s">
        <v>174</v>
      </c>
      <c r="J42" s="23" t="s">
        <v>175</v>
      </c>
      <c r="K42" s="12" t="s">
        <v>99</v>
      </c>
      <c r="L42" s="24">
        <v>631010000</v>
      </c>
      <c r="M42" s="12" t="s">
        <v>252</v>
      </c>
      <c r="N42" s="12" t="s">
        <v>180</v>
      </c>
      <c r="O42" s="3"/>
      <c r="P42" s="3"/>
      <c r="Q42" s="2" t="s">
        <v>95</v>
      </c>
      <c r="R42" s="2"/>
      <c r="S42" s="2"/>
      <c r="T42" s="1">
        <v>0</v>
      </c>
      <c r="U42" s="1">
        <v>0</v>
      </c>
      <c r="V42" s="1">
        <v>100</v>
      </c>
      <c r="W42" s="12" t="s">
        <v>126</v>
      </c>
      <c r="X42" s="2" t="s">
        <v>102</v>
      </c>
      <c r="Y42" s="30">
        <v>70.56</v>
      </c>
      <c r="Z42" s="73">
        <v>216754.12</v>
      </c>
      <c r="AA42" s="74">
        <f t="shared" si="2"/>
        <v>15294170.7072</v>
      </c>
      <c r="AB42" s="37">
        <f t="shared" si="1"/>
        <v>17129471.192064002</v>
      </c>
      <c r="AC42" s="1">
        <v>0</v>
      </c>
      <c r="AD42" s="40">
        <v>0</v>
      </c>
      <c r="AE42" s="40">
        <v>0</v>
      </c>
      <c r="AF42" s="2" t="s">
        <v>92</v>
      </c>
      <c r="AG42" s="3"/>
      <c r="AH42" s="3"/>
      <c r="AI42" s="12" t="s">
        <v>140</v>
      </c>
      <c r="AJ42" s="12" t="s">
        <v>253</v>
      </c>
      <c r="AK42" s="12" t="s">
        <v>254</v>
      </c>
      <c r="AL42" s="12" t="s">
        <v>185</v>
      </c>
      <c r="AM42" s="12" t="s">
        <v>255</v>
      </c>
      <c r="AN42" s="12" t="s">
        <v>256</v>
      </c>
      <c r="AO42" s="12" t="s">
        <v>134</v>
      </c>
      <c r="AP42" s="12" t="s">
        <v>257</v>
      </c>
      <c r="AQ42" s="12" t="s">
        <v>258</v>
      </c>
      <c r="AR42" s="12"/>
      <c r="AS42" s="12"/>
      <c r="AT42" s="12"/>
      <c r="AU42" s="12"/>
      <c r="AV42" s="12"/>
      <c r="AW42" s="12"/>
      <c r="AX42" s="12"/>
      <c r="AY42" s="12"/>
      <c r="AZ42" s="12"/>
      <c r="BA42" s="12"/>
      <c r="BB42" s="12"/>
      <c r="BC42" s="12"/>
      <c r="BD42" s="12"/>
      <c r="BE42" s="12"/>
      <c r="BF42" s="12"/>
      <c r="BG42" s="12"/>
      <c r="BH42" s="8"/>
      <c r="BI42" s="8"/>
      <c r="BJ42" s="8"/>
      <c r="BK42" s="9"/>
      <c r="BL42" s="9"/>
      <c r="BM42" s="9"/>
      <c r="BN42" s="8"/>
      <c r="BO42" s="8"/>
      <c r="BP42" s="8"/>
      <c r="BQ42" s="8"/>
      <c r="BR42" s="9"/>
      <c r="BS42" s="9"/>
      <c r="BT42" s="9"/>
      <c r="BU42" s="8"/>
      <c r="BV42" s="8"/>
      <c r="BW42" s="8"/>
      <c r="BX42" s="8"/>
      <c r="BY42" s="9"/>
    </row>
    <row r="43" spans="1:83" s="10" customFormat="1" ht="24.75" customHeight="1">
      <c r="A43" s="3"/>
      <c r="B43" s="46">
        <v>5250131</v>
      </c>
      <c r="C43" s="23" t="s">
        <v>64</v>
      </c>
      <c r="D43" s="29" t="s">
        <v>311</v>
      </c>
      <c r="E43" s="29" t="s">
        <v>312</v>
      </c>
      <c r="F43" s="29" t="s">
        <v>313</v>
      </c>
      <c r="G43" s="29" t="s">
        <v>325</v>
      </c>
      <c r="H43" s="24">
        <v>631010000</v>
      </c>
      <c r="I43" s="12" t="s">
        <v>174</v>
      </c>
      <c r="J43" s="23" t="s">
        <v>331</v>
      </c>
      <c r="K43" s="29" t="s">
        <v>99</v>
      </c>
      <c r="L43" s="24">
        <v>631010000</v>
      </c>
      <c r="M43" s="29" t="s">
        <v>314</v>
      </c>
      <c r="N43" s="29" t="s">
        <v>180</v>
      </c>
      <c r="O43" s="24"/>
      <c r="P43" s="29"/>
      <c r="Q43" s="23" t="s">
        <v>95</v>
      </c>
      <c r="R43" s="2"/>
      <c r="S43" s="2"/>
      <c r="T43" s="24">
        <v>0</v>
      </c>
      <c r="U43" s="24">
        <v>0</v>
      </c>
      <c r="V43" s="24">
        <v>100</v>
      </c>
      <c r="W43" s="29" t="s">
        <v>315</v>
      </c>
      <c r="X43" s="29" t="s">
        <v>102</v>
      </c>
      <c r="Y43" s="30">
        <v>12</v>
      </c>
      <c r="Z43" s="36">
        <v>1957</v>
      </c>
      <c r="AA43" s="74">
        <f t="shared" si="2"/>
        <v>23484</v>
      </c>
      <c r="AB43" s="37">
        <f t="shared" si="1"/>
        <v>26302.08</v>
      </c>
      <c r="AC43" s="24">
        <v>0</v>
      </c>
      <c r="AD43" s="30">
        <v>0</v>
      </c>
      <c r="AE43" s="30">
        <v>0</v>
      </c>
      <c r="AF43" s="24">
        <v>941040000097</v>
      </c>
      <c r="AG43" s="47"/>
      <c r="AH43" s="48"/>
      <c r="AI43" s="29" t="s">
        <v>316</v>
      </c>
      <c r="AJ43" s="49" t="s">
        <v>317</v>
      </c>
      <c r="AK43" s="29" t="s">
        <v>317</v>
      </c>
      <c r="AL43" s="29" t="s">
        <v>318</v>
      </c>
      <c r="AM43" s="49" t="s">
        <v>313</v>
      </c>
      <c r="AN43" s="29" t="s">
        <v>313</v>
      </c>
      <c r="AO43" s="29" t="s">
        <v>319</v>
      </c>
      <c r="AP43" s="29" t="s">
        <v>320</v>
      </c>
      <c r="AQ43" s="29" t="s">
        <v>320</v>
      </c>
      <c r="AR43" s="29" t="s">
        <v>319</v>
      </c>
      <c r="AS43" s="29" t="s">
        <v>320</v>
      </c>
      <c r="AT43" s="29" t="s">
        <v>320</v>
      </c>
      <c r="AU43" s="7"/>
      <c r="AV43" s="7"/>
      <c r="AW43" s="7"/>
      <c r="AX43" s="29"/>
      <c r="AY43" s="29"/>
      <c r="AZ43" s="29"/>
      <c r="BA43" s="29"/>
      <c r="BB43" s="29"/>
      <c r="BC43" s="29"/>
      <c r="BD43" s="29"/>
      <c r="BE43" s="29"/>
      <c r="BF43" s="29"/>
      <c r="BG43" s="29"/>
      <c r="BH43" s="13"/>
      <c r="BI43" s="13"/>
      <c r="BJ43" s="13"/>
      <c r="BK43" s="13"/>
      <c r="BL43" s="13"/>
      <c r="BM43" s="13"/>
      <c r="BN43" s="13"/>
      <c r="BO43" s="13"/>
      <c r="BP43" s="13"/>
      <c r="BQ43" s="13"/>
      <c r="BR43" s="13"/>
      <c r="BS43" s="13"/>
      <c r="BT43" s="13"/>
      <c r="BU43" s="13"/>
      <c r="BV43" s="13"/>
      <c r="BW43" s="13"/>
      <c r="BX43" s="9"/>
      <c r="BY43" s="13"/>
      <c r="BZ43" s="11"/>
      <c r="CA43" s="11"/>
      <c r="CB43" s="11"/>
      <c r="CC43" s="11"/>
      <c r="CD43" s="11"/>
      <c r="CE43" s="11"/>
    </row>
    <row r="44" spans="1:83" s="10" customFormat="1" ht="24.75" customHeight="1">
      <c r="A44" s="3"/>
      <c r="B44" s="46">
        <v>5250130</v>
      </c>
      <c r="C44" s="23" t="s">
        <v>65</v>
      </c>
      <c r="D44" s="29" t="s">
        <v>321</v>
      </c>
      <c r="E44" s="29" t="s">
        <v>312</v>
      </c>
      <c r="F44" s="29" t="s">
        <v>322</v>
      </c>
      <c r="G44" s="29" t="s">
        <v>325</v>
      </c>
      <c r="H44" s="24">
        <v>631010000</v>
      </c>
      <c r="I44" s="12" t="s">
        <v>174</v>
      </c>
      <c r="J44" s="23" t="s">
        <v>331</v>
      </c>
      <c r="K44" s="29" t="s">
        <v>99</v>
      </c>
      <c r="L44" s="24">
        <v>631010000</v>
      </c>
      <c r="M44" s="29" t="s">
        <v>314</v>
      </c>
      <c r="N44" s="29" t="s">
        <v>180</v>
      </c>
      <c r="O44" s="24"/>
      <c r="P44" s="29"/>
      <c r="Q44" s="23" t="s">
        <v>95</v>
      </c>
      <c r="R44" s="2"/>
      <c r="S44" s="2"/>
      <c r="T44" s="24">
        <v>0</v>
      </c>
      <c r="U44" s="24">
        <v>0</v>
      </c>
      <c r="V44" s="24">
        <v>100</v>
      </c>
      <c r="W44" s="29" t="s">
        <v>315</v>
      </c>
      <c r="X44" s="29" t="s">
        <v>102</v>
      </c>
      <c r="Y44" s="30">
        <v>3</v>
      </c>
      <c r="Z44" s="36">
        <v>3670.7</v>
      </c>
      <c r="AA44" s="74">
        <f t="shared" si="2"/>
        <v>11012.099999999999</v>
      </c>
      <c r="AB44" s="37">
        <f t="shared" si="1"/>
        <v>12333.552</v>
      </c>
      <c r="AC44" s="24">
        <v>0</v>
      </c>
      <c r="AD44" s="30">
        <v>0</v>
      </c>
      <c r="AE44" s="30">
        <v>0</v>
      </c>
      <c r="AF44" s="24">
        <v>941040000097</v>
      </c>
      <c r="AG44" s="47"/>
      <c r="AH44" s="48"/>
      <c r="AI44" s="29" t="s">
        <v>316</v>
      </c>
      <c r="AJ44" s="49" t="s">
        <v>317</v>
      </c>
      <c r="AK44" s="29" t="s">
        <v>317</v>
      </c>
      <c r="AL44" s="29" t="s">
        <v>318</v>
      </c>
      <c r="AM44" s="49" t="s">
        <v>323</v>
      </c>
      <c r="AN44" s="29" t="s">
        <v>323</v>
      </c>
      <c r="AO44" s="29" t="s">
        <v>319</v>
      </c>
      <c r="AP44" s="29" t="s">
        <v>324</v>
      </c>
      <c r="AQ44" s="29" t="s">
        <v>324</v>
      </c>
      <c r="AR44" s="29" t="s">
        <v>319</v>
      </c>
      <c r="AS44" s="29" t="s">
        <v>324</v>
      </c>
      <c r="AT44" s="29" t="s">
        <v>324</v>
      </c>
      <c r="AU44" s="7"/>
      <c r="AV44" s="7"/>
      <c r="AW44" s="7"/>
      <c r="AX44" s="29"/>
      <c r="AY44" s="29"/>
      <c r="AZ44" s="29"/>
      <c r="BA44" s="29"/>
      <c r="BB44" s="29"/>
      <c r="BC44" s="29"/>
      <c r="BD44" s="29"/>
      <c r="BE44" s="29"/>
      <c r="BF44" s="29"/>
      <c r="BG44" s="29"/>
      <c r="BH44" s="13"/>
      <c r="BI44" s="13"/>
      <c r="BJ44" s="13"/>
      <c r="BK44" s="13"/>
      <c r="BL44" s="13"/>
      <c r="BM44" s="13"/>
      <c r="BN44" s="13"/>
      <c r="BO44" s="13"/>
      <c r="BP44" s="13"/>
      <c r="BQ44" s="13"/>
      <c r="BR44" s="13"/>
      <c r="BS44" s="13"/>
      <c r="BT44" s="13"/>
      <c r="BU44" s="13"/>
      <c r="BV44" s="13"/>
      <c r="BW44" s="13"/>
      <c r="BX44" s="9"/>
      <c r="BY44" s="13"/>
      <c r="BZ44" s="11"/>
      <c r="CA44" s="11"/>
      <c r="CB44" s="11"/>
      <c r="CC44" s="11"/>
      <c r="CD44" s="11"/>
      <c r="CE44" s="11"/>
    </row>
    <row r="45" spans="1:83" s="10" customFormat="1" ht="27" customHeight="1">
      <c r="A45" s="3"/>
      <c r="B45" s="50" t="s">
        <v>350</v>
      </c>
      <c r="C45" s="24">
        <v>34</v>
      </c>
      <c r="D45" s="29" t="s">
        <v>359</v>
      </c>
      <c r="E45" s="51" t="s">
        <v>351</v>
      </c>
      <c r="F45" s="75" t="s">
        <v>352</v>
      </c>
      <c r="G45" s="44" t="s">
        <v>123</v>
      </c>
      <c r="H45" s="44" t="s">
        <v>327</v>
      </c>
      <c r="I45" s="44" t="s">
        <v>83</v>
      </c>
      <c r="J45" s="23" t="s">
        <v>84</v>
      </c>
      <c r="K45" s="29" t="s">
        <v>99</v>
      </c>
      <c r="L45" s="44">
        <v>631010000</v>
      </c>
      <c r="M45" s="44" t="s">
        <v>124</v>
      </c>
      <c r="N45" s="51" t="s">
        <v>353</v>
      </c>
      <c r="O45" s="24"/>
      <c r="P45" s="29"/>
      <c r="Q45" s="23"/>
      <c r="R45" s="44" t="s">
        <v>354</v>
      </c>
      <c r="S45" s="44" t="s">
        <v>355</v>
      </c>
      <c r="T45" s="52">
        <v>0</v>
      </c>
      <c r="U45" s="52">
        <v>100</v>
      </c>
      <c r="V45" s="52">
        <v>0</v>
      </c>
      <c r="W45" s="44" t="s">
        <v>126</v>
      </c>
      <c r="X45" s="29" t="s">
        <v>102</v>
      </c>
      <c r="Y45" s="45">
        <v>1000</v>
      </c>
      <c r="Z45" s="36">
        <v>174107.14</v>
      </c>
      <c r="AA45" s="74">
        <f t="shared" si="2"/>
        <v>174107140</v>
      </c>
      <c r="AB45" s="37">
        <f t="shared" si="1"/>
        <v>194999996.8</v>
      </c>
      <c r="AC45" s="24">
        <v>0</v>
      </c>
      <c r="AD45" s="30">
        <v>0</v>
      </c>
      <c r="AE45" s="30">
        <v>0</v>
      </c>
      <c r="AF45" s="24">
        <v>941040000097</v>
      </c>
      <c r="AG45" s="47"/>
      <c r="AH45" s="48"/>
      <c r="AI45" s="44" t="s">
        <v>185</v>
      </c>
      <c r="AJ45" s="53" t="s">
        <v>360</v>
      </c>
      <c r="AK45" s="44" t="s">
        <v>356</v>
      </c>
      <c r="AL45" s="44" t="s">
        <v>200</v>
      </c>
      <c r="AM45" s="53" t="s">
        <v>358</v>
      </c>
      <c r="AN45" s="44" t="s">
        <v>357</v>
      </c>
      <c r="AO45" s="44" t="s">
        <v>134</v>
      </c>
      <c r="AP45" s="53" t="s">
        <v>361</v>
      </c>
      <c r="AQ45" s="44" t="s">
        <v>203</v>
      </c>
      <c r="AR45" s="29"/>
      <c r="AS45" s="29"/>
      <c r="AT45" s="29"/>
      <c r="AU45" s="7"/>
      <c r="AV45" s="7"/>
      <c r="AW45" s="7"/>
      <c r="AX45" s="29"/>
      <c r="AY45" s="29"/>
      <c r="AZ45" s="29"/>
      <c r="BA45" s="29"/>
      <c r="BB45" s="29"/>
      <c r="BC45" s="29"/>
      <c r="BD45" s="29"/>
      <c r="BE45" s="29"/>
      <c r="BF45" s="29"/>
      <c r="BG45" s="29"/>
      <c r="BH45" s="13"/>
      <c r="BI45" s="13"/>
      <c r="BJ45" s="13"/>
      <c r="BK45" s="13"/>
      <c r="BL45" s="13"/>
      <c r="BM45" s="13"/>
      <c r="BN45" s="13"/>
      <c r="BO45" s="13"/>
      <c r="BP45" s="13"/>
      <c r="BQ45" s="13"/>
      <c r="BR45" s="13"/>
      <c r="BS45" s="13"/>
      <c r="BT45" s="13"/>
      <c r="BU45" s="13"/>
      <c r="BV45" s="13"/>
      <c r="BW45" s="13"/>
      <c r="BX45" s="9"/>
      <c r="BY45" s="13" t="s">
        <v>380</v>
      </c>
      <c r="BZ45" s="11"/>
      <c r="CA45" s="11"/>
      <c r="CB45" s="11"/>
      <c r="CC45" s="11"/>
      <c r="CD45" s="11"/>
      <c r="CE45" s="11"/>
    </row>
    <row r="46" spans="1:77" ht="63.75" customHeight="1">
      <c r="A46" s="3"/>
      <c r="B46" s="54" t="s">
        <v>362</v>
      </c>
      <c r="C46" s="23" t="s">
        <v>67</v>
      </c>
      <c r="D46" s="55" t="s">
        <v>365</v>
      </c>
      <c r="E46" s="56" t="s">
        <v>364</v>
      </c>
      <c r="F46" s="56" t="s">
        <v>364</v>
      </c>
      <c r="G46" s="27" t="s">
        <v>366</v>
      </c>
      <c r="H46" s="41" t="s">
        <v>327</v>
      </c>
      <c r="I46" s="23" t="s">
        <v>83</v>
      </c>
      <c r="J46" s="23" t="s">
        <v>175</v>
      </c>
      <c r="K46" s="29" t="s">
        <v>99</v>
      </c>
      <c r="L46" s="23">
        <v>631010000</v>
      </c>
      <c r="M46" s="27" t="s">
        <v>367</v>
      </c>
      <c r="N46" s="27"/>
      <c r="O46" s="27"/>
      <c r="P46" s="27"/>
      <c r="Q46" s="27"/>
      <c r="R46" s="23" t="s">
        <v>175</v>
      </c>
      <c r="S46" s="23" t="s">
        <v>368</v>
      </c>
      <c r="T46" s="1">
        <v>0</v>
      </c>
      <c r="U46" s="31">
        <v>0</v>
      </c>
      <c r="V46" s="1">
        <v>100</v>
      </c>
      <c r="W46" s="27"/>
      <c r="X46" s="29" t="s">
        <v>102</v>
      </c>
      <c r="Y46" s="57">
        <v>1</v>
      </c>
      <c r="Z46" s="25">
        <v>12021890.4</v>
      </c>
      <c r="AA46" s="74">
        <f t="shared" si="2"/>
        <v>12021890.4</v>
      </c>
      <c r="AB46" s="37">
        <f t="shared" si="1"/>
        <v>13464517.248000002</v>
      </c>
      <c r="AC46" s="24">
        <v>0</v>
      </c>
      <c r="AD46" s="30">
        <v>0</v>
      </c>
      <c r="AE46" s="30">
        <v>0</v>
      </c>
      <c r="AF46" s="24">
        <v>941040000097</v>
      </c>
      <c r="AG46" s="76" t="s">
        <v>369</v>
      </c>
      <c r="AH46" s="27" t="s">
        <v>364</v>
      </c>
      <c r="AI46" s="23"/>
      <c r="AJ46" s="23"/>
      <c r="AK46" s="23"/>
      <c r="AL46" s="23"/>
      <c r="AM46" s="23"/>
      <c r="AN46" s="23"/>
      <c r="AO46" s="23"/>
      <c r="AP46" s="23"/>
      <c r="AQ46" s="23"/>
      <c r="AR46" s="58"/>
      <c r="AS46" s="58"/>
      <c r="AT46" s="58"/>
      <c r="BB46" s="3"/>
      <c r="BC46" s="3"/>
      <c r="BD46" s="3"/>
      <c r="BE46" s="3"/>
      <c r="BF46" s="3"/>
      <c r="BG46" s="3"/>
      <c r="BH46" s="16"/>
      <c r="BI46" s="16"/>
      <c r="BJ46" s="16"/>
      <c r="BK46" s="16"/>
      <c r="BL46" s="16"/>
      <c r="BM46" s="16"/>
      <c r="BN46" s="16"/>
      <c r="BO46" s="16"/>
      <c r="BP46" s="16"/>
      <c r="BQ46" s="16"/>
      <c r="BR46" s="16"/>
      <c r="BS46" s="16"/>
      <c r="BT46" s="16"/>
      <c r="BU46" s="16"/>
      <c r="BV46" s="16"/>
      <c r="BW46" s="16"/>
      <c r="BX46" s="16"/>
      <c r="BY46" s="4" t="s">
        <v>375</v>
      </c>
    </row>
    <row r="47" spans="1:77" ht="62.25" customHeight="1">
      <c r="A47" s="3"/>
      <c r="B47" s="54" t="s">
        <v>363</v>
      </c>
      <c r="C47" s="24">
        <v>36</v>
      </c>
      <c r="D47" s="55" t="s">
        <v>365</v>
      </c>
      <c r="E47" s="56" t="s">
        <v>364</v>
      </c>
      <c r="F47" s="56" t="s">
        <v>364</v>
      </c>
      <c r="G47" s="27" t="s">
        <v>366</v>
      </c>
      <c r="H47" s="41" t="s">
        <v>327</v>
      </c>
      <c r="I47" s="23" t="s">
        <v>83</v>
      </c>
      <c r="J47" s="23" t="s">
        <v>175</v>
      </c>
      <c r="K47" s="29" t="s">
        <v>99</v>
      </c>
      <c r="L47" s="23">
        <v>631010000</v>
      </c>
      <c r="M47" s="27" t="s">
        <v>367</v>
      </c>
      <c r="N47" s="27"/>
      <c r="O47" s="27"/>
      <c r="P47" s="27"/>
      <c r="Q47" s="27"/>
      <c r="R47" s="23" t="s">
        <v>175</v>
      </c>
      <c r="S47" s="23" t="s">
        <v>368</v>
      </c>
      <c r="T47" s="1">
        <v>0</v>
      </c>
      <c r="U47" s="31">
        <v>0</v>
      </c>
      <c r="V47" s="1">
        <v>100</v>
      </c>
      <c r="W47" s="27"/>
      <c r="X47" s="29" t="s">
        <v>102</v>
      </c>
      <c r="Y47" s="57">
        <v>1</v>
      </c>
      <c r="Z47" s="25">
        <v>1764776</v>
      </c>
      <c r="AA47" s="74">
        <f t="shared" si="2"/>
        <v>1764776</v>
      </c>
      <c r="AB47" s="37">
        <f t="shared" si="1"/>
        <v>1976549.12</v>
      </c>
      <c r="AC47" s="24">
        <v>0</v>
      </c>
      <c r="AD47" s="30">
        <v>0</v>
      </c>
      <c r="AE47" s="30">
        <v>0</v>
      </c>
      <c r="AF47" s="24">
        <v>941040000097</v>
      </c>
      <c r="AG47" s="76" t="s">
        <v>369</v>
      </c>
      <c r="AH47" s="27" t="s">
        <v>364</v>
      </c>
      <c r="AI47" s="23"/>
      <c r="AJ47" s="23"/>
      <c r="AK47" s="23"/>
      <c r="AL47" s="23"/>
      <c r="AM47" s="23"/>
      <c r="AN47" s="23"/>
      <c r="AO47" s="23"/>
      <c r="AP47" s="23"/>
      <c r="AQ47" s="23"/>
      <c r="AR47" s="58"/>
      <c r="AS47" s="58"/>
      <c r="AT47" s="58"/>
      <c r="BB47" s="3"/>
      <c r="BC47" s="3"/>
      <c r="BD47" s="3"/>
      <c r="BE47" s="3"/>
      <c r="BF47" s="3"/>
      <c r="BG47" s="3"/>
      <c r="BH47" s="16"/>
      <c r="BI47" s="16"/>
      <c r="BJ47" s="16"/>
      <c r="BK47" s="16"/>
      <c r="BL47" s="16"/>
      <c r="BM47" s="16"/>
      <c r="BN47" s="16"/>
      <c r="BO47" s="16"/>
      <c r="BP47" s="16"/>
      <c r="BQ47" s="16"/>
      <c r="BR47" s="16"/>
      <c r="BS47" s="16"/>
      <c r="BT47" s="16"/>
      <c r="BU47" s="16"/>
      <c r="BV47" s="16"/>
      <c r="BW47" s="16"/>
      <c r="BX47" s="16"/>
      <c r="BY47" s="4" t="s">
        <v>375</v>
      </c>
    </row>
    <row r="48" spans="1:77" ht="43.5" customHeight="1">
      <c r="A48" s="12" t="s">
        <v>372</v>
      </c>
      <c r="B48" s="95" t="s">
        <v>373</v>
      </c>
      <c r="C48" s="23" t="s">
        <v>69</v>
      </c>
      <c r="D48" s="55" t="s">
        <v>120</v>
      </c>
      <c r="E48" s="23" t="s">
        <v>121</v>
      </c>
      <c r="F48" s="23" t="s">
        <v>122</v>
      </c>
      <c r="G48" s="23" t="s">
        <v>123</v>
      </c>
      <c r="H48" s="23" t="s">
        <v>327</v>
      </c>
      <c r="I48" s="23" t="s">
        <v>83</v>
      </c>
      <c r="J48" s="23" t="s">
        <v>175</v>
      </c>
      <c r="K48" s="23" t="s">
        <v>99</v>
      </c>
      <c r="L48" s="23">
        <v>631010000</v>
      </c>
      <c r="M48" s="23" t="s">
        <v>238</v>
      </c>
      <c r="N48" s="23" t="s">
        <v>125</v>
      </c>
      <c r="O48" s="27">
        <v>120</v>
      </c>
      <c r="P48" s="27" t="s">
        <v>333</v>
      </c>
      <c r="Q48" s="23"/>
      <c r="R48" s="28"/>
      <c r="S48" s="28"/>
      <c r="T48" s="23">
        <v>0</v>
      </c>
      <c r="U48" s="23">
        <v>0</v>
      </c>
      <c r="V48" s="23">
        <v>100</v>
      </c>
      <c r="W48" s="23" t="s">
        <v>126</v>
      </c>
      <c r="X48" s="29" t="s">
        <v>102</v>
      </c>
      <c r="Y48" s="30">
        <v>100</v>
      </c>
      <c r="Z48" s="36">
        <v>1288000</v>
      </c>
      <c r="AA48" s="74">
        <f t="shared" si="2"/>
        <v>128800000</v>
      </c>
      <c r="AB48" s="37">
        <f t="shared" si="1"/>
        <v>144256000</v>
      </c>
      <c r="AC48" s="24">
        <v>0</v>
      </c>
      <c r="AD48" s="30">
        <v>0</v>
      </c>
      <c r="AE48" s="30">
        <v>0</v>
      </c>
      <c r="AF48" s="24">
        <v>941040000097</v>
      </c>
      <c r="AG48" s="27"/>
      <c r="AH48" s="27"/>
      <c r="AI48" s="23" t="s">
        <v>134</v>
      </c>
      <c r="AJ48" s="23" t="s">
        <v>239</v>
      </c>
      <c r="AK48" s="23" t="s">
        <v>240</v>
      </c>
      <c r="AL48" s="23" t="s">
        <v>137</v>
      </c>
      <c r="AM48" s="23" t="s">
        <v>241</v>
      </c>
      <c r="AN48" s="23" t="s">
        <v>242</v>
      </c>
      <c r="AO48" s="23" t="s">
        <v>140</v>
      </c>
      <c r="AP48" s="23" t="s">
        <v>243</v>
      </c>
      <c r="AQ48" s="23" t="s">
        <v>244</v>
      </c>
      <c r="AR48" s="23" t="s">
        <v>143</v>
      </c>
      <c r="AS48" s="23" t="s">
        <v>334</v>
      </c>
      <c r="AT48" s="23" t="s">
        <v>335</v>
      </c>
      <c r="BB48" s="3"/>
      <c r="BC48" s="3"/>
      <c r="BD48" s="3"/>
      <c r="BE48" s="3"/>
      <c r="BF48" s="3"/>
      <c r="BG48" s="3"/>
      <c r="BY48" s="13" t="s">
        <v>379</v>
      </c>
    </row>
    <row r="49" spans="1:77" ht="43.5" customHeight="1">
      <c r="A49" s="59" t="s">
        <v>372</v>
      </c>
      <c r="B49" s="60" t="s">
        <v>374</v>
      </c>
      <c r="C49" s="61">
        <v>38</v>
      </c>
      <c r="D49" s="62" t="s">
        <v>120</v>
      </c>
      <c r="E49" s="63" t="s">
        <v>121</v>
      </c>
      <c r="F49" s="63" t="s">
        <v>122</v>
      </c>
      <c r="G49" s="63" t="s">
        <v>123</v>
      </c>
      <c r="H49" s="63" t="s">
        <v>327</v>
      </c>
      <c r="I49" s="63" t="s">
        <v>83</v>
      </c>
      <c r="J49" s="63" t="s">
        <v>175</v>
      </c>
      <c r="K49" s="63" t="s">
        <v>99</v>
      </c>
      <c r="L49" s="63">
        <v>631010000</v>
      </c>
      <c r="M49" s="63" t="s">
        <v>238</v>
      </c>
      <c r="N49" s="63" t="s">
        <v>125</v>
      </c>
      <c r="O49" s="32">
        <v>120</v>
      </c>
      <c r="P49" s="32" t="s">
        <v>333</v>
      </c>
      <c r="Q49" s="63"/>
      <c r="R49" s="64"/>
      <c r="S49" s="64"/>
      <c r="T49" s="63">
        <v>0</v>
      </c>
      <c r="U49" s="63">
        <v>0</v>
      </c>
      <c r="V49" s="63">
        <v>100</v>
      </c>
      <c r="W49" s="63" t="s">
        <v>126</v>
      </c>
      <c r="X49" s="65" t="s">
        <v>102</v>
      </c>
      <c r="Y49" s="66">
        <v>100</v>
      </c>
      <c r="Z49" s="67">
        <v>1288000</v>
      </c>
      <c r="AA49" s="74">
        <f t="shared" si="2"/>
        <v>128800000</v>
      </c>
      <c r="AB49" s="37">
        <f t="shared" si="1"/>
        <v>144256000</v>
      </c>
      <c r="AC49" s="61">
        <v>0</v>
      </c>
      <c r="AD49" s="66">
        <v>0</v>
      </c>
      <c r="AE49" s="66">
        <v>0</v>
      </c>
      <c r="AF49" s="61">
        <v>941040000097</v>
      </c>
      <c r="AG49" s="32"/>
      <c r="AH49" s="32"/>
      <c r="AI49" s="63" t="s">
        <v>134</v>
      </c>
      <c r="AJ49" s="63" t="s">
        <v>239</v>
      </c>
      <c r="AK49" s="63" t="s">
        <v>240</v>
      </c>
      <c r="AL49" s="63" t="s">
        <v>137</v>
      </c>
      <c r="AM49" s="63" t="s">
        <v>241</v>
      </c>
      <c r="AN49" s="63" t="s">
        <v>242</v>
      </c>
      <c r="AO49" s="63" t="s">
        <v>140</v>
      </c>
      <c r="AP49" s="63" t="s">
        <v>243</v>
      </c>
      <c r="AQ49" s="63" t="s">
        <v>244</v>
      </c>
      <c r="AR49" s="63" t="s">
        <v>143</v>
      </c>
      <c r="AS49" s="63" t="s">
        <v>334</v>
      </c>
      <c r="AT49" s="63" t="s">
        <v>335</v>
      </c>
      <c r="BB49" s="3"/>
      <c r="BC49" s="3"/>
      <c r="BD49" s="3"/>
      <c r="BE49" s="3"/>
      <c r="BF49" s="3"/>
      <c r="BG49" s="3"/>
      <c r="BY49" s="13" t="s">
        <v>379</v>
      </c>
    </row>
    <row r="50" spans="1:80" ht="43.5" customHeight="1">
      <c r="A50" s="12" t="s">
        <v>416</v>
      </c>
      <c r="B50" s="95" t="s">
        <v>439</v>
      </c>
      <c r="C50" s="23" t="s">
        <v>71</v>
      </c>
      <c r="D50" s="26" t="s">
        <v>129</v>
      </c>
      <c r="E50" s="26" t="s">
        <v>130</v>
      </c>
      <c r="F50" s="26" t="s">
        <v>131</v>
      </c>
      <c r="G50" s="2" t="s">
        <v>123</v>
      </c>
      <c r="H50" s="2" t="s">
        <v>327</v>
      </c>
      <c r="I50" s="2" t="s">
        <v>83</v>
      </c>
      <c r="J50" s="2" t="s">
        <v>368</v>
      </c>
      <c r="K50" s="23" t="s">
        <v>99</v>
      </c>
      <c r="L50" s="23">
        <v>631010000</v>
      </c>
      <c r="M50" s="2" t="s">
        <v>245</v>
      </c>
      <c r="N50" s="23" t="s">
        <v>125</v>
      </c>
      <c r="O50" s="27"/>
      <c r="P50" s="27"/>
      <c r="Q50" s="23" t="s">
        <v>413</v>
      </c>
      <c r="R50" s="28"/>
      <c r="S50" s="28"/>
      <c r="T50" s="23">
        <v>0</v>
      </c>
      <c r="U50" s="23">
        <v>0</v>
      </c>
      <c r="V50" s="23">
        <v>100</v>
      </c>
      <c r="W50" s="2" t="s">
        <v>133</v>
      </c>
      <c r="X50" s="29" t="s">
        <v>102</v>
      </c>
      <c r="Y50" s="25">
        <v>6200</v>
      </c>
      <c r="Z50" s="25">
        <v>111766.2</v>
      </c>
      <c r="AA50" s="74">
        <f t="shared" si="2"/>
        <v>692950440</v>
      </c>
      <c r="AB50" s="37">
        <f t="shared" si="1"/>
        <v>776104492.8000001</v>
      </c>
      <c r="AC50" s="24">
        <v>0</v>
      </c>
      <c r="AD50" s="30">
        <v>0</v>
      </c>
      <c r="AE50" s="30">
        <v>0</v>
      </c>
      <c r="AF50" s="24">
        <v>941040000097</v>
      </c>
      <c r="AG50" s="27"/>
      <c r="AH50" s="27"/>
      <c r="AI50" s="2" t="s">
        <v>134</v>
      </c>
      <c r="AJ50" s="2" t="s">
        <v>135</v>
      </c>
      <c r="AK50" s="2" t="s">
        <v>136</v>
      </c>
      <c r="AL50" s="2" t="s">
        <v>137</v>
      </c>
      <c r="AM50" s="2" t="s">
        <v>138</v>
      </c>
      <c r="AN50" s="2" t="s">
        <v>139</v>
      </c>
      <c r="AO50" s="2" t="s">
        <v>140</v>
      </c>
      <c r="AP50" s="2" t="s">
        <v>141</v>
      </c>
      <c r="AQ50" s="2" t="s">
        <v>142</v>
      </c>
      <c r="AR50" s="2" t="s">
        <v>143</v>
      </c>
      <c r="AS50" s="2" t="s">
        <v>144</v>
      </c>
      <c r="AT50" s="2" t="s">
        <v>145</v>
      </c>
      <c r="BB50" s="3"/>
      <c r="BC50" s="3"/>
      <c r="BD50" s="3"/>
      <c r="BE50" s="3"/>
      <c r="BF50" s="3"/>
      <c r="BG50" s="3"/>
      <c r="BY50" s="13" t="s">
        <v>377</v>
      </c>
      <c r="BZ50" s="17"/>
      <c r="CA50" s="17"/>
      <c r="CB50" s="17"/>
    </row>
    <row r="51" spans="1:80" ht="43.5" customHeight="1">
      <c r="A51" s="12" t="s">
        <v>416</v>
      </c>
      <c r="B51" s="95" t="s">
        <v>440</v>
      </c>
      <c r="C51" s="24">
        <v>40</v>
      </c>
      <c r="D51" s="26" t="s">
        <v>129</v>
      </c>
      <c r="E51" s="26" t="s">
        <v>130</v>
      </c>
      <c r="F51" s="26" t="s">
        <v>131</v>
      </c>
      <c r="G51" s="2" t="s">
        <v>123</v>
      </c>
      <c r="H51" s="2" t="s">
        <v>327</v>
      </c>
      <c r="I51" s="2" t="s">
        <v>83</v>
      </c>
      <c r="J51" s="2" t="s">
        <v>368</v>
      </c>
      <c r="K51" s="23" t="s">
        <v>99</v>
      </c>
      <c r="L51" s="23">
        <v>631010000</v>
      </c>
      <c r="M51" s="2" t="s">
        <v>245</v>
      </c>
      <c r="N51" s="23" t="s">
        <v>125</v>
      </c>
      <c r="O51" s="31"/>
      <c r="P51" s="32"/>
      <c r="Q51" s="23" t="s">
        <v>331</v>
      </c>
      <c r="R51" s="28"/>
      <c r="S51" s="28"/>
      <c r="T51" s="23">
        <v>0</v>
      </c>
      <c r="U51" s="23">
        <v>0</v>
      </c>
      <c r="V51" s="23">
        <v>100</v>
      </c>
      <c r="W51" s="2" t="s">
        <v>133</v>
      </c>
      <c r="X51" s="29" t="s">
        <v>102</v>
      </c>
      <c r="Y51" s="25">
        <v>6700</v>
      </c>
      <c r="Z51" s="25">
        <v>111766.2</v>
      </c>
      <c r="AA51" s="74">
        <f t="shared" si="2"/>
        <v>748833540</v>
      </c>
      <c r="AB51" s="37">
        <f t="shared" si="1"/>
        <v>838693564.8000001</v>
      </c>
      <c r="AC51" s="24">
        <v>0</v>
      </c>
      <c r="AD51" s="30">
        <v>0</v>
      </c>
      <c r="AE51" s="30">
        <v>0</v>
      </c>
      <c r="AF51" s="24">
        <v>941040000097</v>
      </c>
      <c r="AG51" s="27"/>
      <c r="AH51" s="27"/>
      <c r="AI51" s="2" t="s">
        <v>134</v>
      </c>
      <c r="AJ51" s="2" t="s">
        <v>135</v>
      </c>
      <c r="AK51" s="2" t="s">
        <v>136</v>
      </c>
      <c r="AL51" s="2" t="s">
        <v>137</v>
      </c>
      <c r="AM51" s="2" t="s">
        <v>138</v>
      </c>
      <c r="AN51" s="2" t="s">
        <v>139</v>
      </c>
      <c r="AO51" s="2" t="s">
        <v>140</v>
      </c>
      <c r="AP51" s="2" t="s">
        <v>141</v>
      </c>
      <c r="AQ51" s="2" t="s">
        <v>142</v>
      </c>
      <c r="AR51" s="2" t="s">
        <v>143</v>
      </c>
      <c r="AS51" s="2" t="s">
        <v>144</v>
      </c>
      <c r="AT51" s="2" t="s">
        <v>145</v>
      </c>
      <c r="BB51" s="3"/>
      <c r="BC51" s="3"/>
      <c r="BD51" s="3"/>
      <c r="BE51" s="3"/>
      <c r="BF51" s="3"/>
      <c r="BG51" s="3"/>
      <c r="BY51" s="13" t="s">
        <v>377</v>
      </c>
      <c r="BZ51" s="17"/>
      <c r="CA51" s="17"/>
      <c r="CB51" s="17"/>
    </row>
    <row r="52" spans="1:77" ht="43.5" customHeight="1">
      <c r="A52" s="12" t="s">
        <v>416</v>
      </c>
      <c r="B52" s="95" t="s">
        <v>441</v>
      </c>
      <c r="C52" s="71" t="s">
        <v>73</v>
      </c>
      <c r="D52" s="23" t="s">
        <v>129</v>
      </c>
      <c r="E52" s="2" t="s">
        <v>130</v>
      </c>
      <c r="F52" s="2" t="s">
        <v>131</v>
      </c>
      <c r="G52" s="2" t="s">
        <v>123</v>
      </c>
      <c r="H52" s="2" t="s">
        <v>327</v>
      </c>
      <c r="I52" s="2" t="s">
        <v>83</v>
      </c>
      <c r="J52" s="2" t="s">
        <v>368</v>
      </c>
      <c r="K52" s="2" t="s">
        <v>99</v>
      </c>
      <c r="L52" s="23">
        <v>631010000</v>
      </c>
      <c r="M52" s="2" t="s">
        <v>245</v>
      </c>
      <c r="N52" s="23" t="s">
        <v>125</v>
      </c>
      <c r="O52" s="23"/>
      <c r="P52" s="23"/>
      <c r="Q52" s="23" t="s">
        <v>414</v>
      </c>
      <c r="R52" s="33"/>
      <c r="S52" s="33"/>
      <c r="T52" s="23">
        <v>0</v>
      </c>
      <c r="U52" s="23">
        <v>0</v>
      </c>
      <c r="V52" s="23">
        <v>100</v>
      </c>
      <c r="W52" s="2" t="s">
        <v>133</v>
      </c>
      <c r="X52" s="23" t="s">
        <v>102</v>
      </c>
      <c r="Y52" s="25">
        <v>6500</v>
      </c>
      <c r="Z52" s="25">
        <v>111766.2</v>
      </c>
      <c r="AA52" s="74">
        <f t="shared" si="2"/>
        <v>726480300</v>
      </c>
      <c r="AB52" s="37">
        <f t="shared" si="1"/>
        <v>813657936.0000001</v>
      </c>
      <c r="AC52" s="24">
        <v>0</v>
      </c>
      <c r="AD52" s="30">
        <v>0</v>
      </c>
      <c r="AE52" s="30">
        <v>0</v>
      </c>
      <c r="AF52" s="24">
        <v>941040000097</v>
      </c>
      <c r="AG52" s="34"/>
      <c r="AH52" s="34"/>
      <c r="AI52" s="2" t="s">
        <v>134</v>
      </c>
      <c r="AJ52" s="2" t="s">
        <v>135</v>
      </c>
      <c r="AK52" s="2" t="s">
        <v>136</v>
      </c>
      <c r="AL52" s="2" t="s">
        <v>137</v>
      </c>
      <c r="AM52" s="2" t="s">
        <v>138</v>
      </c>
      <c r="AN52" s="2" t="s">
        <v>139</v>
      </c>
      <c r="AO52" s="2" t="s">
        <v>140</v>
      </c>
      <c r="AP52" s="2" t="s">
        <v>141</v>
      </c>
      <c r="AQ52" s="2" t="s">
        <v>142</v>
      </c>
      <c r="AR52" s="2" t="s">
        <v>143</v>
      </c>
      <c r="AS52" s="2" t="s">
        <v>144</v>
      </c>
      <c r="AT52" s="2" t="s">
        <v>145</v>
      </c>
      <c r="BB52" s="3"/>
      <c r="BC52" s="3"/>
      <c r="BD52" s="3"/>
      <c r="BE52" s="3"/>
      <c r="BF52" s="3"/>
      <c r="BG52" s="3"/>
      <c r="BY52" s="4"/>
    </row>
    <row r="53" spans="1:77" ht="43.5" customHeight="1">
      <c r="A53" s="12" t="s">
        <v>382</v>
      </c>
      <c r="B53" s="95" t="s">
        <v>383</v>
      </c>
      <c r="C53" s="2" t="s">
        <v>74</v>
      </c>
      <c r="D53" s="23" t="s">
        <v>129</v>
      </c>
      <c r="E53" s="2" t="s">
        <v>130</v>
      </c>
      <c r="F53" s="2" t="s">
        <v>131</v>
      </c>
      <c r="G53" s="2" t="s">
        <v>123</v>
      </c>
      <c r="H53" s="2" t="s">
        <v>327</v>
      </c>
      <c r="I53" s="2" t="s">
        <v>83</v>
      </c>
      <c r="J53" s="2" t="s">
        <v>381</v>
      </c>
      <c r="K53" s="2" t="s">
        <v>99</v>
      </c>
      <c r="L53" s="23">
        <v>631010000</v>
      </c>
      <c r="M53" s="2" t="s">
        <v>245</v>
      </c>
      <c r="N53" s="23" t="s">
        <v>125</v>
      </c>
      <c r="O53" s="23" t="s">
        <v>284</v>
      </c>
      <c r="P53" s="23" t="s">
        <v>384</v>
      </c>
      <c r="R53" s="23"/>
      <c r="S53" s="23"/>
      <c r="T53" s="23">
        <v>0</v>
      </c>
      <c r="U53" s="23">
        <v>0</v>
      </c>
      <c r="V53" s="23">
        <v>100</v>
      </c>
      <c r="W53" s="2" t="s">
        <v>133</v>
      </c>
      <c r="X53" s="23" t="s">
        <v>102</v>
      </c>
      <c r="Y53" s="25">
        <v>0</v>
      </c>
      <c r="Z53" s="25">
        <v>0</v>
      </c>
      <c r="AA53" s="74">
        <f t="shared" si="2"/>
        <v>0</v>
      </c>
      <c r="AB53" s="37">
        <f t="shared" si="1"/>
        <v>0</v>
      </c>
      <c r="AC53" s="24">
        <v>0</v>
      </c>
      <c r="AD53" s="30">
        <v>0</v>
      </c>
      <c r="AE53" s="30">
        <v>0</v>
      </c>
      <c r="AF53" s="24">
        <v>941040000097</v>
      </c>
      <c r="AG53" s="27"/>
      <c r="AH53" s="27"/>
      <c r="AI53" s="2" t="s">
        <v>134</v>
      </c>
      <c r="AJ53" s="2" t="s">
        <v>135</v>
      </c>
      <c r="AK53" s="2" t="s">
        <v>136</v>
      </c>
      <c r="AL53" s="2" t="s">
        <v>137</v>
      </c>
      <c r="AM53" s="2" t="s">
        <v>138</v>
      </c>
      <c r="AN53" s="2" t="s">
        <v>139</v>
      </c>
      <c r="AO53" s="2" t="s">
        <v>140</v>
      </c>
      <c r="AP53" s="2" t="s">
        <v>141</v>
      </c>
      <c r="AQ53" s="2" t="s">
        <v>142</v>
      </c>
      <c r="AR53" s="2" t="s">
        <v>143</v>
      </c>
      <c r="AS53" s="2" t="s">
        <v>144</v>
      </c>
      <c r="AT53" s="2" t="s">
        <v>145</v>
      </c>
      <c r="BB53" s="3"/>
      <c r="BC53" s="3"/>
      <c r="BD53" s="3"/>
      <c r="BE53" s="3"/>
      <c r="BF53" s="3"/>
      <c r="BG53" s="3"/>
      <c r="BY53" s="4" t="s">
        <v>415</v>
      </c>
    </row>
    <row r="54" spans="1:77" ht="43.5" customHeight="1">
      <c r="A54" s="12" t="s">
        <v>403</v>
      </c>
      <c r="B54" s="46" t="s">
        <v>386</v>
      </c>
      <c r="C54" s="58" t="s">
        <v>75</v>
      </c>
      <c r="D54" s="29" t="s">
        <v>215</v>
      </c>
      <c r="E54" s="29" t="s">
        <v>216</v>
      </c>
      <c r="F54" s="29" t="s">
        <v>217</v>
      </c>
      <c r="G54" s="29" t="s">
        <v>123</v>
      </c>
      <c r="H54" s="24" t="s">
        <v>327</v>
      </c>
      <c r="I54" s="12" t="s">
        <v>83</v>
      </c>
      <c r="J54" s="23" t="s">
        <v>331</v>
      </c>
      <c r="K54" s="2" t="s">
        <v>99</v>
      </c>
      <c r="L54" s="24">
        <v>631010000</v>
      </c>
      <c r="M54" s="29" t="s">
        <v>387</v>
      </c>
      <c r="N54" s="29" t="s">
        <v>388</v>
      </c>
      <c r="O54" s="58"/>
      <c r="P54" s="58"/>
      <c r="Q54" s="58"/>
      <c r="R54" s="103">
        <v>45444</v>
      </c>
      <c r="S54" s="39">
        <v>45627</v>
      </c>
      <c r="T54" s="52">
        <v>0</v>
      </c>
      <c r="U54" s="52">
        <v>0</v>
      </c>
      <c r="V54" s="52">
        <v>100</v>
      </c>
      <c r="W54" s="29" t="s">
        <v>126</v>
      </c>
      <c r="X54" s="23" t="s">
        <v>102</v>
      </c>
      <c r="Y54" s="36">
        <v>1400</v>
      </c>
      <c r="Z54" s="36">
        <v>7589.28</v>
      </c>
      <c r="AA54" s="74">
        <f t="shared" si="2"/>
        <v>10624992</v>
      </c>
      <c r="AB54" s="37">
        <f t="shared" si="1"/>
        <v>11899991.040000001</v>
      </c>
      <c r="AC54" s="68">
        <v>0</v>
      </c>
      <c r="AD54" s="30">
        <v>0</v>
      </c>
      <c r="AE54" s="30">
        <v>0</v>
      </c>
      <c r="AF54" s="24">
        <v>941040000097</v>
      </c>
      <c r="AG54" s="23"/>
      <c r="AH54" s="23"/>
      <c r="AI54" s="12" t="s">
        <v>189</v>
      </c>
      <c r="AJ54" s="23" t="s">
        <v>417</v>
      </c>
      <c r="AK54" s="23" t="s">
        <v>418</v>
      </c>
      <c r="AL54" s="23" t="s">
        <v>419</v>
      </c>
      <c r="AM54" s="23" t="s">
        <v>420</v>
      </c>
      <c r="AN54" s="23" t="s">
        <v>420</v>
      </c>
      <c r="AO54" s="23"/>
      <c r="AP54" s="23"/>
      <c r="AQ54" s="23"/>
      <c r="AR54" s="58"/>
      <c r="AS54" s="58"/>
      <c r="AT54" s="58"/>
      <c r="BB54" s="3"/>
      <c r="BC54" s="3"/>
      <c r="BD54" s="3"/>
      <c r="BE54" s="3"/>
      <c r="BF54" s="3"/>
      <c r="BG54" s="3"/>
      <c r="BY54" s="4" t="s">
        <v>389</v>
      </c>
    </row>
    <row r="55" spans="1:77" ht="43.5" customHeight="1">
      <c r="A55" s="12" t="s">
        <v>372</v>
      </c>
      <c r="B55" s="95" t="s">
        <v>392</v>
      </c>
      <c r="C55" s="58" t="s">
        <v>76</v>
      </c>
      <c r="D55" s="23" t="s">
        <v>120</v>
      </c>
      <c r="E55" s="23" t="s">
        <v>121</v>
      </c>
      <c r="F55" s="23" t="s">
        <v>122</v>
      </c>
      <c r="G55" s="23" t="s">
        <v>123</v>
      </c>
      <c r="H55" s="2" t="s">
        <v>327</v>
      </c>
      <c r="I55" s="23" t="s">
        <v>83</v>
      </c>
      <c r="J55" s="2" t="s">
        <v>381</v>
      </c>
      <c r="K55" s="2" t="s">
        <v>99</v>
      </c>
      <c r="L55" s="1">
        <v>631010000</v>
      </c>
      <c r="M55" s="23" t="s">
        <v>238</v>
      </c>
      <c r="N55" s="23" t="s">
        <v>125</v>
      </c>
      <c r="O55" s="23" t="s">
        <v>332</v>
      </c>
      <c r="P55" s="23" t="s">
        <v>391</v>
      </c>
      <c r="Q55" s="58"/>
      <c r="R55" s="39"/>
      <c r="S55" s="39"/>
      <c r="T55" s="23">
        <v>0</v>
      </c>
      <c r="U55" s="23">
        <v>0</v>
      </c>
      <c r="V55" s="23">
        <v>100</v>
      </c>
      <c r="W55" s="23" t="s">
        <v>126</v>
      </c>
      <c r="X55" s="23" t="s">
        <v>102</v>
      </c>
      <c r="Y55" s="30">
        <v>50</v>
      </c>
      <c r="Z55" s="36">
        <f>2800*460</f>
        <v>1288000</v>
      </c>
      <c r="AA55" s="74">
        <f t="shared" si="2"/>
        <v>64400000</v>
      </c>
      <c r="AB55" s="37">
        <f t="shared" si="1"/>
        <v>72128000</v>
      </c>
      <c r="AC55" s="68"/>
      <c r="AD55" s="36">
        <f aca="true" t="shared" si="5" ref="AD55:AD60">AC55*Z55</f>
        <v>0</v>
      </c>
      <c r="AE55" s="36">
        <f aca="true" t="shared" si="6" ref="AE55:AE60">IF(X55="С НДС",AD55*1.12,(IF(X55="НДС 8",AD55*1.08,AD55)))</f>
        <v>0</v>
      </c>
      <c r="AF55" s="24">
        <v>941040000097</v>
      </c>
      <c r="AG55" s="23"/>
      <c r="AH55" s="23"/>
      <c r="AI55" s="23" t="s">
        <v>134</v>
      </c>
      <c r="AJ55" s="23" t="s">
        <v>239</v>
      </c>
      <c r="AK55" s="23" t="s">
        <v>240</v>
      </c>
      <c r="AL55" s="23" t="s">
        <v>137</v>
      </c>
      <c r="AM55" s="23" t="s">
        <v>241</v>
      </c>
      <c r="AN55" s="23" t="s">
        <v>242</v>
      </c>
      <c r="AO55" s="23" t="s">
        <v>140</v>
      </c>
      <c r="AP55" s="23" t="s">
        <v>243</v>
      </c>
      <c r="AQ55" s="23" t="s">
        <v>244</v>
      </c>
      <c r="AR55" s="23" t="s">
        <v>143</v>
      </c>
      <c r="AS55" s="23" t="s">
        <v>334</v>
      </c>
      <c r="AT55" s="23" t="s">
        <v>335</v>
      </c>
      <c r="BB55" s="3"/>
      <c r="BC55" s="3"/>
      <c r="BD55" s="3"/>
      <c r="BE55" s="3"/>
      <c r="BF55" s="3"/>
      <c r="BG55" s="3"/>
      <c r="BY55" s="4" t="s">
        <v>390</v>
      </c>
    </row>
    <row r="56" spans="1:77" ht="43.5" customHeight="1">
      <c r="A56" s="12" t="s">
        <v>372</v>
      </c>
      <c r="B56" s="95" t="s">
        <v>393</v>
      </c>
      <c r="C56" s="58" t="s">
        <v>77</v>
      </c>
      <c r="D56" s="23" t="s">
        <v>120</v>
      </c>
      <c r="E56" s="23" t="s">
        <v>121</v>
      </c>
      <c r="F56" s="23" t="s">
        <v>122</v>
      </c>
      <c r="G56" s="23" t="s">
        <v>123</v>
      </c>
      <c r="H56" s="2" t="s">
        <v>327</v>
      </c>
      <c r="I56" s="23" t="s">
        <v>83</v>
      </c>
      <c r="J56" s="2" t="s">
        <v>381</v>
      </c>
      <c r="K56" s="2" t="s">
        <v>99</v>
      </c>
      <c r="L56" s="1">
        <v>631010000</v>
      </c>
      <c r="M56" s="23" t="s">
        <v>238</v>
      </c>
      <c r="N56" s="23" t="s">
        <v>125</v>
      </c>
      <c r="O56" s="23" t="s">
        <v>332</v>
      </c>
      <c r="P56" s="23" t="s">
        <v>391</v>
      </c>
      <c r="Q56" s="58"/>
      <c r="R56" s="39"/>
      <c r="S56" s="39"/>
      <c r="T56" s="23">
        <v>0</v>
      </c>
      <c r="U56" s="23">
        <v>0</v>
      </c>
      <c r="V56" s="23">
        <v>100</v>
      </c>
      <c r="W56" s="23" t="s">
        <v>126</v>
      </c>
      <c r="X56" s="23" t="s">
        <v>102</v>
      </c>
      <c r="Y56" s="36">
        <v>50</v>
      </c>
      <c r="Z56" s="36">
        <f>2800*460</f>
        <v>1288000</v>
      </c>
      <c r="AA56" s="74">
        <f t="shared" si="2"/>
        <v>64400000</v>
      </c>
      <c r="AB56" s="37">
        <f t="shared" si="1"/>
        <v>72128000</v>
      </c>
      <c r="AC56" s="68"/>
      <c r="AD56" s="36">
        <f t="shared" si="5"/>
        <v>0</v>
      </c>
      <c r="AE56" s="36">
        <f t="shared" si="6"/>
        <v>0</v>
      </c>
      <c r="AF56" s="24">
        <v>941040000097</v>
      </c>
      <c r="AG56" s="23"/>
      <c r="AH56" s="23"/>
      <c r="AI56" s="23" t="s">
        <v>134</v>
      </c>
      <c r="AJ56" s="23" t="s">
        <v>239</v>
      </c>
      <c r="AK56" s="23" t="s">
        <v>240</v>
      </c>
      <c r="AL56" s="23" t="s">
        <v>137</v>
      </c>
      <c r="AM56" s="23" t="s">
        <v>241</v>
      </c>
      <c r="AN56" s="23" t="s">
        <v>242</v>
      </c>
      <c r="AO56" s="23" t="s">
        <v>140</v>
      </c>
      <c r="AP56" s="23" t="s">
        <v>243</v>
      </c>
      <c r="AQ56" s="23" t="s">
        <v>244</v>
      </c>
      <c r="AR56" s="23" t="s">
        <v>143</v>
      </c>
      <c r="AS56" s="23" t="s">
        <v>334</v>
      </c>
      <c r="AT56" s="23" t="s">
        <v>335</v>
      </c>
      <c r="BB56" s="3"/>
      <c r="BC56" s="3"/>
      <c r="BD56" s="3"/>
      <c r="BE56" s="3"/>
      <c r="BF56" s="3"/>
      <c r="BG56" s="3"/>
      <c r="BY56" s="4" t="s">
        <v>390</v>
      </c>
    </row>
    <row r="57" spans="1:77" ht="43.5" customHeight="1">
      <c r="A57" s="12" t="s">
        <v>372</v>
      </c>
      <c r="B57" s="95" t="s">
        <v>394</v>
      </c>
      <c r="C57" s="58" t="s">
        <v>78</v>
      </c>
      <c r="D57" s="23" t="s">
        <v>120</v>
      </c>
      <c r="E57" s="23" t="s">
        <v>121</v>
      </c>
      <c r="F57" s="23" t="s">
        <v>122</v>
      </c>
      <c r="G57" s="23" t="s">
        <v>123</v>
      </c>
      <c r="H57" s="2" t="s">
        <v>327</v>
      </c>
      <c r="I57" s="23" t="s">
        <v>83</v>
      </c>
      <c r="J57" s="2" t="s">
        <v>381</v>
      </c>
      <c r="K57" s="2" t="s">
        <v>99</v>
      </c>
      <c r="L57" s="1">
        <v>631010000</v>
      </c>
      <c r="M57" s="23" t="s">
        <v>238</v>
      </c>
      <c r="N57" s="23" t="s">
        <v>125</v>
      </c>
      <c r="O57" s="23" t="s">
        <v>332</v>
      </c>
      <c r="P57" s="23" t="s">
        <v>391</v>
      </c>
      <c r="Q57" s="58"/>
      <c r="R57" s="39"/>
      <c r="S57" s="39"/>
      <c r="T57" s="23">
        <v>0</v>
      </c>
      <c r="U57" s="23">
        <v>0</v>
      </c>
      <c r="V57" s="23">
        <v>100</v>
      </c>
      <c r="W57" s="23" t="s">
        <v>126</v>
      </c>
      <c r="X57" s="23" t="s">
        <v>102</v>
      </c>
      <c r="Y57" s="30">
        <v>100</v>
      </c>
      <c r="Z57" s="36">
        <f>2800*460</f>
        <v>1288000</v>
      </c>
      <c r="AA57" s="74">
        <f t="shared" si="2"/>
        <v>128800000</v>
      </c>
      <c r="AB57" s="37">
        <f t="shared" si="1"/>
        <v>144256000</v>
      </c>
      <c r="AC57" s="68"/>
      <c r="AD57" s="36">
        <f t="shared" si="5"/>
        <v>0</v>
      </c>
      <c r="AE57" s="36">
        <f t="shared" si="6"/>
        <v>0</v>
      </c>
      <c r="AF57" s="24">
        <v>941040000097</v>
      </c>
      <c r="AG57" s="23"/>
      <c r="AH57" s="23"/>
      <c r="AI57" s="23" t="s">
        <v>134</v>
      </c>
      <c r="AJ57" s="23" t="s">
        <v>239</v>
      </c>
      <c r="AK57" s="23" t="s">
        <v>240</v>
      </c>
      <c r="AL57" s="23" t="s">
        <v>137</v>
      </c>
      <c r="AM57" s="23" t="s">
        <v>241</v>
      </c>
      <c r="AN57" s="23" t="s">
        <v>242</v>
      </c>
      <c r="AO57" s="23" t="s">
        <v>140</v>
      </c>
      <c r="AP57" s="23" t="s">
        <v>243</v>
      </c>
      <c r="AQ57" s="23" t="s">
        <v>244</v>
      </c>
      <c r="AR57" s="23" t="s">
        <v>143</v>
      </c>
      <c r="AS57" s="23" t="s">
        <v>334</v>
      </c>
      <c r="AT57" s="23" t="s">
        <v>335</v>
      </c>
      <c r="BB57" s="3"/>
      <c r="BC57" s="3"/>
      <c r="BD57" s="3"/>
      <c r="BE57" s="3"/>
      <c r="BF57" s="3"/>
      <c r="BG57" s="3"/>
      <c r="BY57" s="4" t="s">
        <v>390</v>
      </c>
    </row>
    <row r="58" spans="1:77" ht="43.5" customHeight="1">
      <c r="A58" s="12" t="s">
        <v>404</v>
      </c>
      <c r="B58" s="23" t="s">
        <v>303</v>
      </c>
      <c r="C58" s="58" t="s">
        <v>79</v>
      </c>
      <c r="D58" s="12" t="s">
        <v>209</v>
      </c>
      <c r="E58" s="12" t="s">
        <v>210</v>
      </c>
      <c r="F58" s="12" t="s">
        <v>211</v>
      </c>
      <c r="G58" s="23" t="s">
        <v>123</v>
      </c>
      <c r="H58" s="2" t="s">
        <v>327</v>
      </c>
      <c r="I58" s="23" t="s">
        <v>83</v>
      </c>
      <c r="J58" s="23" t="s">
        <v>381</v>
      </c>
      <c r="K58" s="23" t="s">
        <v>99</v>
      </c>
      <c r="L58" s="1">
        <v>631010000</v>
      </c>
      <c r="M58" s="23" t="s">
        <v>124</v>
      </c>
      <c r="N58" s="12" t="s">
        <v>328</v>
      </c>
      <c r="O58" s="23"/>
      <c r="P58" s="23"/>
      <c r="Q58" s="23"/>
      <c r="R58" s="2" t="s">
        <v>84</v>
      </c>
      <c r="S58" s="2" t="s">
        <v>95</v>
      </c>
      <c r="T58" s="1">
        <v>100</v>
      </c>
      <c r="U58" s="1">
        <v>0</v>
      </c>
      <c r="V58" s="1">
        <v>0</v>
      </c>
      <c r="W58" s="12" t="s">
        <v>133</v>
      </c>
      <c r="X58" s="2" t="s">
        <v>102</v>
      </c>
      <c r="Y58" s="36">
        <v>260000</v>
      </c>
      <c r="Z58" s="36">
        <v>1814.867</v>
      </c>
      <c r="AA58" s="74">
        <f t="shared" si="2"/>
        <v>471865420</v>
      </c>
      <c r="AB58" s="37">
        <f t="shared" si="1"/>
        <v>528489270.40000004</v>
      </c>
      <c r="AC58" s="68"/>
      <c r="AD58" s="36">
        <f t="shared" si="5"/>
        <v>0</v>
      </c>
      <c r="AE58" s="36">
        <f t="shared" si="6"/>
        <v>0</v>
      </c>
      <c r="AF58" s="24">
        <v>941040000097</v>
      </c>
      <c r="AG58" s="23"/>
      <c r="AH58" s="23"/>
      <c r="AI58" s="12" t="s">
        <v>183</v>
      </c>
      <c r="AJ58" s="12" t="s">
        <v>212</v>
      </c>
      <c r="AK58" s="12" t="s">
        <v>212</v>
      </c>
      <c r="AL58" s="23"/>
      <c r="AM58" s="23"/>
      <c r="AN58" s="23"/>
      <c r="AO58" s="23"/>
      <c r="AP58" s="23"/>
      <c r="AQ58" s="23"/>
      <c r="AR58" s="58"/>
      <c r="AS58" s="58"/>
      <c r="AT58" s="58"/>
      <c r="BB58" s="3"/>
      <c r="BC58" s="3"/>
      <c r="BD58" s="3"/>
      <c r="BE58" s="3"/>
      <c r="BF58" s="3"/>
      <c r="BG58" s="3"/>
      <c r="BY58" s="4" t="s">
        <v>405</v>
      </c>
    </row>
    <row r="59" spans="1:77" ht="43.5" customHeight="1">
      <c r="A59" s="3"/>
      <c r="B59" s="23" t="s">
        <v>395</v>
      </c>
      <c r="C59" s="58" t="s">
        <v>80</v>
      </c>
      <c r="D59" s="12" t="s">
        <v>396</v>
      </c>
      <c r="E59" s="12" t="s">
        <v>210</v>
      </c>
      <c r="F59" s="12" t="s">
        <v>397</v>
      </c>
      <c r="G59" s="23" t="s">
        <v>123</v>
      </c>
      <c r="H59" s="2" t="s">
        <v>327</v>
      </c>
      <c r="I59" s="23" t="s">
        <v>83</v>
      </c>
      <c r="J59" s="23" t="s">
        <v>381</v>
      </c>
      <c r="K59" s="23" t="s">
        <v>99</v>
      </c>
      <c r="L59" s="1">
        <v>631010000</v>
      </c>
      <c r="M59" s="23" t="s">
        <v>124</v>
      </c>
      <c r="N59" s="12" t="s">
        <v>398</v>
      </c>
      <c r="O59" s="23"/>
      <c r="P59" s="23"/>
      <c r="Q59" s="23"/>
      <c r="R59" s="2" t="s">
        <v>84</v>
      </c>
      <c r="S59" s="2" t="s">
        <v>95</v>
      </c>
      <c r="T59" s="1">
        <v>100</v>
      </c>
      <c r="U59" s="1">
        <v>0</v>
      </c>
      <c r="V59" s="1">
        <v>0</v>
      </c>
      <c r="W59" s="12" t="s">
        <v>133</v>
      </c>
      <c r="X59" s="2" t="s">
        <v>102</v>
      </c>
      <c r="Y59" s="36">
        <v>15000</v>
      </c>
      <c r="Z59" s="36">
        <v>4807.14</v>
      </c>
      <c r="AA59" s="74">
        <f t="shared" si="2"/>
        <v>72107100</v>
      </c>
      <c r="AB59" s="37">
        <f t="shared" si="1"/>
        <v>80759952.00000001</v>
      </c>
      <c r="AC59" s="68"/>
      <c r="AD59" s="36">
        <f t="shared" si="5"/>
        <v>0</v>
      </c>
      <c r="AE59" s="36">
        <f t="shared" si="6"/>
        <v>0</v>
      </c>
      <c r="AF59" s="24">
        <v>941040000097</v>
      </c>
      <c r="AG59" s="23"/>
      <c r="AH59" s="23"/>
      <c r="AI59" s="12" t="s">
        <v>183</v>
      </c>
      <c r="AJ59" s="12" t="s">
        <v>212</v>
      </c>
      <c r="AK59" s="12" t="s">
        <v>212</v>
      </c>
      <c r="AL59" s="23"/>
      <c r="AM59" s="23"/>
      <c r="AN59" s="23"/>
      <c r="AO59" s="23"/>
      <c r="AP59" s="23"/>
      <c r="AQ59" s="23"/>
      <c r="AR59" s="58"/>
      <c r="AS59" s="58"/>
      <c r="AT59" s="58"/>
      <c r="BB59" s="3"/>
      <c r="BC59" s="3"/>
      <c r="BD59" s="3"/>
      <c r="BE59" s="3"/>
      <c r="BF59" s="3"/>
      <c r="BG59" s="3"/>
      <c r="BY59" s="4" t="s">
        <v>405</v>
      </c>
    </row>
    <row r="60" spans="1:77" ht="43.5" customHeight="1">
      <c r="A60" s="12" t="s">
        <v>402</v>
      </c>
      <c r="B60" s="46">
        <v>1110069</v>
      </c>
      <c r="C60" s="58" t="s">
        <v>81</v>
      </c>
      <c r="D60" s="29" t="s">
        <v>213</v>
      </c>
      <c r="E60" s="29" t="s">
        <v>214</v>
      </c>
      <c r="F60" s="29" t="s">
        <v>399</v>
      </c>
      <c r="G60" s="29" t="s">
        <v>325</v>
      </c>
      <c r="H60" s="24">
        <v>631010000</v>
      </c>
      <c r="I60" s="12" t="s">
        <v>174</v>
      </c>
      <c r="J60" s="23" t="s">
        <v>381</v>
      </c>
      <c r="K60" s="23" t="s">
        <v>99</v>
      </c>
      <c r="L60" s="24">
        <v>631010000</v>
      </c>
      <c r="M60" s="29" t="s">
        <v>314</v>
      </c>
      <c r="N60" s="29" t="s">
        <v>180</v>
      </c>
      <c r="O60" s="23"/>
      <c r="P60" s="23"/>
      <c r="Q60" s="23" t="s">
        <v>95</v>
      </c>
      <c r="R60" s="23"/>
      <c r="S60" s="23"/>
      <c r="T60" s="24">
        <v>100</v>
      </c>
      <c r="U60" s="24">
        <v>0</v>
      </c>
      <c r="V60" s="24">
        <v>0</v>
      </c>
      <c r="W60" s="12" t="s">
        <v>126</v>
      </c>
      <c r="X60" s="2" t="s">
        <v>102</v>
      </c>
      <c r="Y60" s="30">
        <v>60</v>
      </c>
      <c r="Z60" s="25">
        <v>1023541.76</v>
      </c>
      <c r="AA60" s="74">
        <f t="shared" si="2"/>
        <v>61412505.6</v>
      </c>
      <c r="AB60" s="37">
        <f t="shared" si="1"/>
        <v>68782006.27200001</v>
      </c>
      <c r="AC60" s="68"/>
      <c r="AD60" s="36">
        <f t="shared" si="5"/>
        <v>0</v>
      </c>
      <c r="AE60" s="36">
        <f t="shared" si="6"/>
        <v>0</v>
      </c>
      <c r="AF60" s="24">
        <v>941040000097</v>
      </c>
      <c r="AG60" s="23"/>
      <c r="AH60" s="23"/>
      <c r="AI60" s="29" t="s">
        <v>400</v>
      </c>
      <c r="AJ60" s="47" t="s">
        <v>401</v>
      </c>
      <c r="AK60" s="29" t="s">
        <v>401</v>
      </c>
      <c r="AL60" s="23"/>
      <c r="AM60" s="23"/>
      <c r="AN60" s="23"/>
      <c r="AO60" s="23"/>
      <c r="AP60" s="23"/>
      <c r="AQ60" s="23"/>
      <c r="AR60" s="58"/>
      <c r="AS60" s="58"/>
      <c r="AT60" s="58"/>
      <c r="BB60" s="3"/>
      <c r="BC60" s="3"/>
      <c r="BD60" s="3"/>
      <c r="BE60" s="3"/>
      <c r="BF60" s="3"/>
      <c r="BG60" s="3"/>
      <c r="BY60" s="4" t="s">
        <v>405</v>
      </c>
    </row>
    <row r="61" spans="1:77" ht="43.5" customHeight="1">
      <c r="A61" s="3"/>
      <c r="B61" s="95" t="s">
        <v>442</v>
      </c>
      <c r="C61" s="58" t="s">
        <v>82</v>
      </c>
      <c r="D61" s="23" t="s">
        <v>147</v>
      </c>
      <c r="E61" s="2" t="s">
        <v>130</v>
      </c>
      <c r="F61" s="2" t="s">
        <v>148</v>
      </c>
      <c r="G61" s="2" t="s">
        <v>123</v>
      </c>
      <c r="H61" s="2" t="s">
        <v>327</v>
      </c>
      <c r="I61" s="2" t="s">
        <v>83</v>
      </c>
      <c r="J61" s="2" t="s">
        <v>368</v>
      </c>
      <c r="K61" s="2" t="s">
        <v>99</v>
      </c>
      <c r="L61" s="23">
        <v>631010000</v>
      </c>
      <c r="M61" s="2" t="s">
        <v>245</v>
      </c>
      <c r="N61" s="23" t="s">
        <v>125</v>
      </c>
      <c r="O61" s="23"/>
      <c r="P61" s="23"/>
      <c r="Q61" s="23"/>
      <c r="R61" s="23" t="s">
        <v>84</v>
      </c>
      <c r="S61" s="23" t="s">
        <v>95</v>
      </c>
      <c r="T61" s="23">
        <v>100</v>
      </c>
      <c r="U61" s="23">
        <v>0</v>
      </c>
      <c r="V61" s="23">
        <v>0</v>
      </c>
      <c r="W61" s="2" t="s">
        <v>133</v>
      </c>
      <c r="X61" s="23" t="s">
        <v>102</v>
      </c>
      <c r="Y61" s="25">
        <v>24142</v>
      </c>
      <c r="Z61" s="25">
        <f>310*460</f>
        <v>142600</v>
      </c>
      <c r="AA61" s="74">
        <f t="shared" si="2"/>
        <v>3442649200</v>
      </c>
      <c r="AB61" s="37">
        <f t="shared" si="1"/>
        <v>3855767104.0000005</v>
      </c>
      <c r="AC61" s="68"/>
      <c r="AD61" s="36">
        <f>AC61*Z61</f>
        <v>0</v>
      </c>
      <c r="AE61" s="36">
        <f>IF(X61="С НДС",AD61*1.12,(IF(X61="НДС 8",AD61*1.08,AD61)))</f>
        <v>0</v>
      </c>
      <c r="AF61" s="24">
        <v>941040000097</v>
      </c>
      <c r="AG61" s="23"/>
      <c r="AH61" s="23"/>
      <c r="AI61" s="2" t="s">
        <v>134</v>
      </c>
      <c r="AJ61" s="2" t="s">
        <v>149</v>
      </c>
      <c r="AK61" s="2" t="s">
        <v>150</v>
      </c>
      <c r="AL61" s="2" t="s">
        <v>137</v>
      </c>
      <c r="AM61" s="2" t="s">
        <v>151</v>
      </c>
      <c r="AN61" s="2" t="s">
        <v>152</v>
      </c>
      <c r="AO61" s="2" t="s">
        <v>140</v>
      </c>
      <c r="AP61" s="2" t="s">
        <v>153</v>
      </c>
      <c r="AQ61" s="2" t="s">
        <v>154</v>
      </c>
      <c r="AR61" s="23"/>
      <c r="AS61" s="23"/>
      <c r="AT61" s="23"/>
      <c r="BB61" s="3"/>
      <c r="BC61" s="3"/>
      <c r="BD61" s="3"/>
      <c r="BE61" s="3"/>
      <c r="BF61" s="3"/>
      <c r="BG61" s="3"/>
      <c r="BY61" s="4" t="s">
        <v>410</v>
      </c>
    </row>
    <row r="62" spans="1:77" ht="43.5" customHeight="1">
      <c r="A62" s="3"/>
      <c r="B62" s="95" t="s">
        <v>443</v>
      </c>
      <c r="C62" s="58" t="s">
        <v>275</v>
      </c>
      <c r="D62" s="23" t="s">
        <v>147</v>
      </c>
      <c r="E62" s="2" t="s">
        <v>130</v>
      </c>
      <c r="F62" s="2" t="s">
        <v>148</v>
      </c>
      <c r="G62" s="2" t="s">
        <v>123</v>
      </c>
      <c r="H62" s="2" t="s">
        <v>327</v>
      </c>
      <c r="I62" s="2" t="s">
        <v>83</v>
      </c>
      <c r="J62" s="2" t="s">
        <v>368</v>
      </c>
      <c r="K62" s="2" t="s">
        <v>99</v>
      </c>
      <c r="L62" s="23">
        <v>631010000</v>
      </c>
      <c r="M62" s="2" t="s">
        <v>245</v>
      </c>
      <c r="N62" s="23" t="s">
        <v>125</v>
      </c>
      <c r="O62" s="23"/>
      <c r="P62" s="23"/>
      <c r="Q62" s="23"/>
      <c r="R62" s="23" t="s">
        <v>84</v>
      </c>
      <c r="S62" s="23" t="s">
        <v>95</v>
      </c>
      <c r="T62" s="23">
        <v>100</v>
      </c>
      <c r="U62" s="23">
        <v>0</v>
      </c>
      <c r="V62" s="23">
        <v>0</v>
      </c>
      <c r="W62" s="2" t="s">
        <v>133</v>
      </c>
      <c r="X62" s="23" t="s">
        <v>102</v>
      </c>
      <c r="Y62" s="25">
        <v>1238</v>
      </c>
      <c r="Z62" s="25">
        <f>310*460</f>
        <v>142600</v>
      </c>
      <c r="AA62" s="74">
        <f t="shared" si="2"/>
        <v>176538800</v>
      </c>
      <c r="AB62" s="37">
        <f t="shared" si="1"/>
        <v>197723456.00000003</v>
      </c>
      <c r="AC62" s="68"/>
      <c r="AD62" s="36">
        <f>AC62*Z62</f>
        <v>0</v>
      </c>
      <c r="AE62" s="36">
        <f>IF(X62="С НДС",AD62*1.12,(IF(X62="НДС 8",AD62*1.08,AD62)))</f>
        <v>0</v>
      </c>
      <c r="AF62" s="24">
        <v>941040000097</v>
      </c>
      <c r="AG62" s="23"/>
      <c r="AH62" s="23"/>
      <c r="AI62" s="2" t="s">
        <v>134</v>
      </c>
      <c r="AJ62" s="2" t="s">
        <v>149</v>
      </c>
      <c r="AK62" s="2" t="s">
        <v>150</v>
      </c>
      <c r="AL62" s="2" t="s">
        <v>137</v>
      </c>
      <c r="AM62" s="2" t="s">
        <v>151</v>
      </c>
      <c r="AN62" s="2" t="s">
        <v>152</v>
      </c>
      <c r="AO62" s="2" t="s">
        <v>140</v>
      </c>
      <c r="AP62" s="2" t="s">
        <v>153</v>
      </c>
      <c r="AQ62" s="2" t="s">
        <v>154</v>
      </c>
      <c r="AR62" s="58"/>
      <c r="AS62" s="58"/>
      <c r="AT62" s="58"/>
      <c r="BB62" s="3"/>
      <c r="BC62" s="3"/>
      <c r="BD62" s="3"/>
      <c r="BE62" s="3"/>
      <c r="BF62" s="3"/>
      <c r="BG62" s="3"/>
      <c r="BY62" s="4" t="s">
        <v>410</v>
      </c>
    </row>
    <row r="63" spans="1:77" ht="43.5" customHeight="1">
      <c r="A63" s="3"/>
      <c r="B63" s="95" t="s">
        <v>444</v>
      </c>
      <c r="C63" s="58" t="s">
        <v>276</v>
      </c>
      <c r="D63" s="23" t="s">
        <v>147</v>
      </c>
      <c r="E63" s="2" t="s">
        <v>130</v>
      </c>
      <c r="F63" s="2" t="s">
        <v>148</v>
      </c>
      <c r="G63" s="2" t="s">
        <v>123</v>
      </c>
      <c r="H63" s="2" t="s">
        <v>327</v>
      </c>
      <c r="I63" s="2" t="s">
        <v>83</v>
      </c>
      <c r="J63" s="2" t="s">
        <v>368</v>
      </c>
      <c r="K63" s="2" t="s">
        <v>99</v>
      </c>
      <c r="L63" s="23">
        <v>631010000</v>
      </c>
      <c r="M63" s="2" t="s">
        <v>245</v>
      </c>
      <c r="N63" s="23" t="s">
        <v>125</v>
      </c>
      <c r="O63" s="23"/>
      <c r="P63" s="23"/>
      <c r="Q63" s="23"/>
      <c r="R63" s="23" t="s">
        <v>84</v>
      </c>
      <c r="S63" s="23" t="s">
        <v>95</v>
      </c>
      <c r="T63" s="23">
        <v>100</v>
      </c>
      <c r="U63" s="23">
        <v>0</v>
      </c>
      <c r="V63" s="23">
        <v>0</v>
      </c>
      <c r="W63" s="2" t="s">
        <v>133</v>
      </c>
      <c r="X63" s="23" t="s">
        <v>102</v>
      </c>
      <c r="Y63" s="25">
        <v>4770</v>
      </c>
      <c r="Z63" s="25">
        <f>225*460</f>
        <v>103500</v>
      </c>
      <c r="AA63" s="74">
        <f t="shared" si="2"/>
        <v>493695000</v>
      </c>
      <c r="AB63" s="37">
        <f t="shared" si="1"/>
        <v>552938400</v>
      </c>
      <c r="AC63" s="68"/>
      <c r="AD63" s="36">
        <f>AC63*Z63</f>
        <v>0</v>
      </c>
      <c r="AE63" s="36">
        <f>IF(X63="С НДС",AD63*1.12,(IF(X63="НДС 8",AD63*1.08,AD63)))</f>
        <v>0</v>
      </c>
      <c r="AF63" s="24">
        <v>941040000097</v>
      </c>
      <c r="AG63" s="23"/>
      <c r="AH63" s="23"/>
      <c r="AI63" s="2" t="s">
        <v>134</v>
      </c>
      <c r="AJ63" s="2" t="s">
        <v>149</v>
      </c>
      <c r="AK63" s="2" t="s">
        <v>150</v>
      </c>
      <c r="AL63" s="2" t="s">
        <v>137</v>
      </c>
      <c r="AM63" s="2" t="s">
        <v>156</v>
      </c>
      <c r="AN63" s="2" t="s">
        <v>157</v>
      </c>
      <c r="AO63" s="2" t="s">
        <v>140</v>
      </c>
      <c r="AP63" s="2" t="s">
        <v>158</v>
      </c>
      <c r="AQ63" s="2" t="s">
        <v>159</v>
      </c>
      <c r="AR63" s="58"/>
      <c r="AS63" s="58"/>
      <c r="AT63" s="58"/>
      <c r="BB63" s="3"/>
      <c r="BC63" s="3"/>
      <c r="BD63" s="3"/>
      <c r="BE63" s="3"/>
      <c r="BF63" s="3"/>
      <c r="BG63" s="3"/>
      <c r="BY63" s="4" t="s">
        <v>410</v>
      </c>
    </row>
    <row r="64" spans="1:77" ht="43.5" customHeight="1">
      <c r="A64" s="12" t="s">
        <v>423</v>
      </c>
      <c r="B64" s="81" t="s">
        <v>421</v>
      </c>
      <c r="C64" s="58" t="s">
        <v>277</v>
      </c>
      <c r="D64" s="81" t="s">
        <v>424</v>
      </c>
      <c r="E64" s="81" t="s">
        <v>425</v>
      </c>
      <c r="F64" s="81" t="s">
        <v>426</v>
      </c>
      <c r="G64" s="2" t="s">
        <v>123</v>
      </c>
      <c r="H64" s="2" t="s">
        <v>327</v>
      </c>
      <c r="I64" s="81" t="s">
        <v>429</v>
      </c>
      <c r="J64" s="2" t="s">
        <v>413</v>
      </c>
      <c r="K64" s="2" t="s">
        <v>99</v>
      </c>
      <c r="L64" s="23">
        <v>631010000</v>
      </c>
      <c r="M64" s="81" t="s">
        <v>431</v>
      </c>
      <c r="N64" s="81" t="s">
        <v>180</v>
      </c>
      <c r="O64" s="23"/>
      <c r="P64" s="23"/>
      <c r="Q64" s="23" t="s">
        <v>95</v>
      </c>
      <c r="R64" s="39"/>
      <c r="S64" s="39"/>
      <c r="T64" s="23">
        <v>0</v>
      </c>
      <c r="U64" s="23">
        <v>0</v>
      </c>
      <c r="V64" s="23">
        <v>100</v>
      </c>
      <c r="W64" s="2" t="s">
        <v>133</v>
      </c>
      <c r="X64" s="23" t="s">
        <v>102</v>
      </c>
      <c r="Y64" s="82">
        <v>2394</v>
      </c>
      <c r="Z64" s="25">
        <v>2937.6</v>
      </c>
      <c r="AA64" s="74">
        <f t="shared" si="2"/>
        <v>7032614.399999999</v>
      </c>
      <c r="AB64" s="37">
        <f t="shared" si="1"/>
        <v>7876528.1280000005</v>
      </c>
      <c r="AC64" s="68"/>
      <c r="AD64" s="36">
        <f>AC64*Z64</f>
        <v>0</v>
      </c>
      <c r="AE64" s="36">
        <f>IF(X64="С НДС",AD64*1.12,(IF(X64="НДС 8",AD64*1.08,AD64)))</f>
        <v>0</v>
      </c>
      <c r="AF64" s="24">
        <v>941040000097</v>
      </c>
      <c r="AG64" s="23"/>
      <c r="AH64" s="23"/>
      <c r="AI64" s="83" t="s">
        <v>183</v>
      </c>
      <c r="AJ64" s="81" t="s">
        <v>432</v>
      </c>
      <c r="AK64" s="81" t="s">
        <v>432</v>
      </c>
      <c r="AL64" s="84" t="s">
        <v>435</v>
      </c>
      <c r="AM64" s="78" t="s">
        <v>436</v>
      </c>
      <c r="AN64" s="81" t="s">
        <v>434</v>
      </c>
      <c r="AO64" s="23"/>
      <c r="AP64" s="23"/>
      <c r="AQ64" s="81"/>
      <c r="AR64" s="58"/>
      <c r="AS64" s="58"/>
      <c r="AT64" s="58"/>
      <c r="BY64" s="4" t="s">
        <v>445</v>
      </c>
    </row>
    <row r="65" spans="1:77" ht="43.5" customHeight="1">
      <c r="A65" s="12" t="s">
        <v>423</v>
      </c>
      <c r="B65" s="85" t="s">
        <v>422</v>
      </c>
      <c r="C65" s="58" t="s">
        <v>278</v>
      </c>
      <c r="D65" s="81" t="s">
        <v>427</v>
      </c>
      <c r="E65" s="81" t="s">
        <v>425</v>
      </c>
      <c r="F65" s="81" t="s">
        <v>428</v>
      </c>
      <c r="G65" s="2" t="s">
        <v>123</v>
      </c>
      <c r="H65" s="2" t="s">
        <v>327</v>
      </c>
      <c r="I65" s="81" t="s">
        <v>430</v>
      </c>
      <c r="J65" s="2" t="s">
        <v>413</v>
      </c>
      <c r="K65" s="2" t="s">
        <v>99</v>
      </c>
      <c r="L65" s="23">
        <v>631010000</v>
      </c>
      <c r="M65" s="81" t="s">
        <v>431</v>
      </c>
      <c r="N65" s="81" t="s">
        <v>180</v>
      </c>
      <c r="O65" s="23"/>
      <c r="P65" s="23"/>
      <c r="Q65" s="23" t="s">
        <v>95</v>
      </c>
      <c r="R65" s="23"/>
      <c r="S65" s="23"/>
      <c r="T65" s="23">
        <v>0</v>
      </c>
      <c r="U65" s="23">
        <v>0</v>
      </c>
      <c r="V65" s="23">
        <v>100</v>
      </c>
      <c r="W65" s="2" t="s">
        <v>133</v>
      </c>
      <c r="X65" s="23" t="s">
        <v>102</v>
      </c>
      <c r="Y65" s="82">
        <v>4410</v>
      </c>
      <c r="Z65" s="36">
        <v>2937.6</v>
      </c>
      <c r="AA65" s="74">
        <f t="shared" si="2"/>
        <v>12954816</v>
      </c>
      <c r="AB65" s="37">
        <f t="shared" si="1"/>
        <v>14509393.920000002</v>
      </c>
      <c r="AC65" s="68"/>
      <c r="AD65" s="36">
        <f>AC65*Z65</f>
        <v>0</v>
      </c>
      <c r="AE65" s="36">
        <f>IF(X65="С НДС",AD65*1.12,(IF(X65="НДС 8",AD65*1.08,AD65)))</f>
        <v>0</v>
      </c>
      <c r="AF65" s="24">
        <v>941040000097</v>
      </c>
      <c r="AG65" s="23"/>
      <c r="AH65" s="23"/>
      <c r="AI65" s="83" t="s">
        <v>183</v>
      </c>
      <c r="AJ65" s="81" t="s">
        <v>433</v>
      </c>
      <c r="AK65" s="81" t="s">
        <v>433</v>
      </c>
      <c r="AL65" s="84" t="s">
        <v>435</v>
      </c>
      <c r="AM65" s="78" t="s">
        <v>436</v>
      </c>
      <c r="AN65" s="81" t="s">
        <v>434</v>
      </c>
      <c r="AP65" s="23"/>
      <c r="AQ65" s="81"/>
      <c r="AR65" s="58"/>
      <c r="AS65" s="58"/>
      <c r="AT65" s="58"/>
      <c r="BY65" s="4" t="s">
        <v>445</v>
      </c>
    </row>
    <row r="66" spans="1:77" ht="43.5" customHeight="1">
      <c r="A66" s="3"/>
      <c r="B66" s="69"/>
      <c r="D66" s="23"/>
      <c r="E66" s="23"/>
      <c r="F66" s="23"/>
      <c r="G66" s="23"/>
      <c r="H66" s="23"/>
      <c r="I66" s="23"/>
      <c r="J66" s="23"/>
      <c r="K66" s="27"/>
      <c r="L66" s="23"/>
      <c r="M66" s="23"/>
      <c r="N66" s="27"/>
      <c r="O66" s="23"/>
      <c r="P66" s="23"/>
      <c r="Q66" s="23"/>
      <c r="R66" s="23"/>
      <c r="S66" s="23"/>
      <c r="T66" s="24"/>
      <c r="U66" s="24"/>
      <c r="V66" s="24"/>
      <c r="W66" s="23"/>
      <c r="X66" s="27"/>
      <c r="Y66" s="36"/>
      <c r="Z66" s="36"/>
      <c r="AA66" s="36"/>
      <c r="AB66" s="36"/>
      <c r="AC66" s="68"/>
      <c r="AD66" s="30"/>
      <c r="AE66" s="30"/>
      <c r="AF66" s="38"/>
      <c r="AG66" s="23"/>
      <c r="AH66" s="23"/>
      <c r="AJ66" s="23"/>
      <c r="AK66" s="23"/>
      <c r="AL66" s="23"/>
      <c r="AM66" s="23"/>
      <c r="AN66" s="23"/>
      <c r="AO66" s="23"/>
      <c r="AP66" s="23"/>
      <c r="AQ66" s="23"/>
      <c r="AR66" s="58"/>
      <c r="AS66" s="58"/>
      <c r="AT66" s="58"/>
      <c r="BY66" s="4"/>
    </row>
    <row r="67" spans="1:77" ht="43.5" customHeight="1">
      <c r="A67" s="3" t="s">
        <v>447</v>
      </c>
      <c r="B67" s="69"/>
      <c r="D67" s="23"/>
      <c r="E67" s="23"/>
      <c r="F67" s="23"/>
      <c r="G67" s="23"/>
      <c r="H67" s="23"/>
      <c r="I67" s="23"/>
      <c r="J67" s="23"/>
      <c r="K67" s="27"/>
      <c r="L67" s="23"/>
      <c r="M67" s="23"/>
      <c r="N67" s="27"/>
      <c r="O67" s="23"/>
      <c r="P67" s="23"/>
      <c r="Q67" s="23"/>
      <c r="R67" s="23"/>
      <c r="S67" s="23"/>
      <c r="T67" s="24"/>
      <c r="U67" s="24"/>
      <c r="V67" s="24"/>
      <c r="W67" s="23"/>
      <c r="X67" s="27"/>
      <c r="Y67" s="36"/>
      <c r="Z67" s="36"/>
      <c r="AA67" s="36"/>
      <c r="AB67" s="36"/>
      <c r="AC67" s="68"/>
      <c r="AD67" s="30"/>
      <c r="AE67" s="30"/>
      <c r="AF67" s="38"/>
      <c r="AG67" s="23"/>
      <c r="AH67" s="23"/>
      <c r="AJ67" s="23"/>
      <c r="AK67" s="23"/>
      <c r="AL67" s="23"/>
      <c r="AM67" s="23"/>
      <c r="AN67" s="23"/>
      <c r="AO67" s="23"/>
      <c r="AP67" s="23"/>
      <c r="AQ67" s="23"/>
      <c r="AR67" s="58"/>
      <c r="AS67" s="58"/>
      <c r="AT67" s="58"/>
      <c r="BY67" s="4"/>
    </row>
    <row r="68" spans="1:77" ht="43.5" customHeight="1">
      <c r="A68" s="3"/>
      <c r="B68" s="69"/>
      <c r="D68" s="23"/>
      <c r="E68" s="23"/>
      <c r="F68" s="23"/>
      <c r="G68" s="23"/>
      <c r="H68" s="23"/>
      <c r="I68" s="23"/>
      <c r="J68" s="23"/>
      <c r="K68" s="27"/>
      <c r="L68" s="23"/>
      <c r="M68" s="23"/>
      <c r="N68" s="27"/>
      <c r="O68" s="23"/>
      <c r="P68" s="23"/>
      <c r="Q68" s="23"/>
      <c r="R68" s="23"/>
      <c r="S68" s="23"/>
      <c r="T68" s="24"/>
      <c r="U68" s="24"/>
      <c r="V68" s="24"/>
      <c r="W68" s="23"/>
      <c r="X68" s="27"/>
      <c r="Y68" s="36"/>
      <c r="Z68" s="36"/>
      <c r="AA68" s="36"/>
      <c r="AB68" s="36"/>
      <c r="AC68" s="68"/>
      <c r="AD68" s="30"/>
      <c r="AE68" s="30"/>
      <c r="AF68" s="38"/>
      <c r="AG68" s="23"/>
      <c r="AH68" s="23"/>
      <c r="AI68" s="23"/>
      <c r="AJ68" s="23"/>
      <c r="AK68" s="23"/>
      <c r="AM68" s="23"/>
      <c r="AN68" s="23"/>
      <c r="AO68" s="23"/>
      <c r="AP68" s="23"/>
      <c r="AQ68" s="23"/>
      <c r="AR68" s="58"/>
      <c r="AS68" s="58"/>
      <c r="AT68" s="58"/>
      <c r="BY68" s="4"/>
    </row>
    <row r="69" spans="1:77" ht="43.5" customHeight="1">
      <c r="A69" s="3"/>
      <c r="B69" s="69"/>
      <c r="D69" s="23"/>
      <c r="E69" s="23"/>
      <c r="F69" s="23"/>
      <c r="G69" s="23"/>
      <c r="H69" s="23"/>
      <c r="I69" s="23"/>
      <c r="J69" s="23"/>
      <c r="K69" s="27"/>
      <c r="L69" s="23"/>
      <c r="M69" s="23"/>
      <c r="N69" s="27"/>
      <c r="O69" s="23"/>
      <c r="P69" s="23"/>
      <c r="Q69" s="23"/>
      <c r="R69" s="23"/>
      <c r="S69" s="23"/>
      <c r="T69" s="24"/>
      <c r="U69" s="24"/>
      <c r="V69" s="24"/>
      <c r="W69" s="23"/>
      <c r="X69" s="27"/>
      <c r="Y69" s="36"/>
      <c r="Z69" s="36"/>
      <c r="AA69" s="36"/>
      <c r="AB69" s="36"/>
      <c r="AC69" s="68"/>
      <c r="AD69" s="30"/>
      <c r="AE69" s="30"/>
      <c r="AF69" s="38"/>
      <c r="AG69" s="23"/>
      <c r="AH69" s="23"/>
      <c r="AI69" s="23"/>
      <c r="AJ69" s="23"/>
      <c r="AK69" s="23"/>
      <c r="AM69" s="23"/>
      <c r="AN69" s="23"/>
      <c r="AO69" s="23"/>
      <c r="AP69" s="23"/>
      <c r="AQ69" s="23"/>
      <c r="AR69" s="58"/>
      <c r="AS69" s="58"/>
      <c r="AT69" s="58"/>
      <c r="BY69" s="4"/>
    </row>
    <row r="70" spans="1:77" ht="43.5" customHeight="1">
      <c r="A70" s="3"/>
      <c r="B70" s="54"/>
      <c r="C70" s="2"/>
      <c r="D70" s="23"/>
      <c r="E70" s="27"/>
      <c r="F70" s="27"/>
      <c r="G70" s="23"/>
      <c r="H70" s="23"/>
      <c r="I70" s="23"/>
      <c r="J70" s="23"/>
      <c r="K70" s="27"/>
      <c r="L70" s="23"/>
      <c r="M70" s="23"/>
      <c r="N70" s="27"/>
      <c r="O70" s="23"/>
      <c r="P70" s="23"/>
      <c r="Q70" s="23"/>
      <c r="R70" s="23"/>
      <c r="S70" s="23"/>
      <c r="T70" s="24"/>
      <c r="U70" s="24"/>
      <c r="V70" s="24"/>
      <c r="W70" s="23"/>
      <c r="X70" s="27"/>
      <c r="Y70" s="36"/>
      <c r="Z70" s="36"/>
      <c r="AA70" s="36"/>
      <c r="AB70" s="36"/>
      <c r="AC70" s="68"/>
      <c r="AD70" s="30"/>
      <c r="AE70" s="30"/>
      <c r="AF70" s="38"/>
      <c r="AG70" s="23"/>
      <c r="AH70" s="23"/>
      <c r="AJ70" s="23"/>
      <c r="AK70" s="23"/>
      <c r="AM70" s="58"/>
      <c r="AN70" s="23"/>
      <c r="AO70" s="23"/>
      <c r="AP70" s="23"/>
      <c r="AQ70" s="23"/>
      <c r="AR70" s="58"/>
      <c r="AS70" s="58"/>
      <c r="AT70" s="58"/>
      <c r="BY70" s="4"/>
    </row>
    <row r="71" spans="1:77" ht="43.5" customHeight="1">
      <c r="A71" s="3"/>
      <c r="B71" s="54"/>
      <c r="C71" s="2"/>
      <c r="D71" s="23"/>
      <c r="E71" s="27"/>
      <c r="F71" s="27"/>
      <c r="G71" s="23"/>
      <c r="H71" s="23"/>
      <c r="I71" s="23"/>
      <c r="J71" s="23"/>
      <c r="K71" s="27"/>
      <c r="L71" s="23"/>
      <c r="M71" s="23"/>
      <c r="N71" s="27"/>
      <c r="O71" s="23"/>
      <c r="P71" s="23"/>
      <c r="Q71" s="23"/>
      <c r="R71" s="23"/>
      <c r="S71" s="23"/>
      <c r="T71" s="24"/>
      <c r="U71" s="24"/>
      <c r="V71" s="24"/>
      <c r="W71" s="23"/>
      <c r="X71" s="27"/>
      <c r="Y71" s="36"/>
      <c r="Z71" s="36"/>
      <c r="AA71" s="36"/>
      <c r="AB71" s="36"/>
      <c r="AC71" s="68"/>
      <c r="AD71" s="30"/>
      <c r="AE71" s="30"/>
      <c r="AF71" s="38"/>
      <c r="AG71" s="23"/>
      <c r="AH71" s="23"/>
      <c r="AJ71" s="23"/>
      <c r="AK71" s="23"/>
      <c r="AM71" s="58"/>
      <c r="AN71" s="23"/>
      <c r="AP71" s="23"/>
      <c r="AQ71" s="23"/>
      <c r="AR71" s="58"/>
      <c r="AS71" s="58"/>
      <c r="AT71" s="58"/>
      <c r="BY71" s="4"/>
    </row>
    <row r="72" spans="1:77" s="7" customFormat="1" ht="43.5" customHeight="1">
      <c r="A72" s="3"/>
      <c r="B72" s="69"/>
      <c r="C72" s="58"/>
      <c r="D72" s="23"/>
      <c r="E72" s="27"/>
      <c r="F72" s="27"/>
      <c r="G72" s="23"/>
      <c r="H72" s="23"/>
      <c r="I72" s="23"/>
      <c r="J72" s="23"/>
      <c r="K72" s="27"/>
      <c r="L72" s="23"/>
      <c r="M72" s="23"/>
      <c r="N72" s="27"/>
      <c r="O72" s="3"/>
      <c r="P72" s="3"/>
      <c r="Q72" s="3"/>
      <c r="R72" s="39"/>
      <c r="S72" s="39"/>
      <c r="T72" s="27"/>
      <c r="U72" s="27"/>
      <c r="V72" s="24"/>
      <c r="W72" s="23"/>
      <c r="X72" s="27"/>
      <c r="Y72" s="25"/>
      <c r="Z72" s="25"/>
      <c r="AA72" s="25"/>
      <c r="AB72" s="25"/>
      <c r="AC72" s="3"/>
      <c r="AD72" s="30"/>
      <c r="AE72" s="30"/>
      <c r="AF72" s="38"/>
      <c r="AG72" s="3"/>
      <c r="AH72" s="3"/>
      <c r="AI72" s="23"/>
      <c r="AJ72" s="27"/>
      <c r="AK72" s="27"/>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s="7" customFormat="1" ht="43.5" customHeight="1">
      <c r="A73" s="3"/>
      <c r="B73" s="69"/>
      <c r="C73" s="58"/>
      <c r="D73" s="23"/>
      <c r="E73" s="27"/>
      <c r="F73" s="27"/>
      <c r="G73" s="23"/>
      <c r="H73" s="23"/>
      <c r="I73" s="23"/>
      <c r="J73" s="23"/>
      <c r="K73" s="27"/>
      <c r="L73" s="23"/>
      <c r="M73" s="23"/>
      <c r="N73" s="27"/>
      <c r="O73" s="3"/>
      <c r="P73" s="3"/>
      <c r="Q73" s="3"/>
      <c r="R73" s="39"/>
      <c r="S73" s="39"/>
      <c r="T73" s="27"/>
      <c r="U73" s="27"/>
      <c r="V73" s="24"/>
      <c r="W73" s="23"/>
      <c r="X73" s="27"/>
      <c r="Y73" s="25"/>
      <c r="Z73" s="25"/>
      <c r="AA73" s="25"/>
      <c r="AB73" s="25"/>
      <c r="AC73" s="3"/>
      <c r="AD73" s="30"/>
      <c r="AE73" s="30"/>
      <c r="AF73" s="38"/>
      <c r="AG73" s="3"/>
      <c r="AH73" s="3"/>
      <c r="AI73" s="23"/>
      <c r="AJ73" s="27"/>
      <c r="AK73" s="27"/>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43.5" customHeight="1">
      <c r="A74" s="3"/>
      <c r="B74" s="69"/>
      <c r="D74" s="23"/>
      <c r="E74" s="27"/>
      <c r="F74" s="27"/>
      <c r="G74" s="27"/>
      <c r="H74" s="41"/>
      <c r="I74" s="23"/>
      <c r="J74" s="23"/>
      <c r="K74" s="27"/>
      <c r="L74" s="23"/>
      <c r="M74" s="27"/>
      <c r="N74" s="27"/>
      <c r="R74" s="28"/>
      <c r="S74" s="28"/>
      <c r="T74" s="1"/>
      <c r="U74" s="31"/>
      <c r="V74" s="1"/>
      <c r="W74" s="27"/>
      <c r="X74" s="27"/>
      <c r="Y74" s="57"/>
      <c r="Z74" s="86"/>
      <c r="AA74" s="57"/>
      <c r="AB74" s="57"/>
      <c r="AD74" s="87"/>
      <c r="AE74" s="88"/>
      <c r="AF74" s="38"/>
      <c r="AG74" s="89"/>
      <c r="AH74" s="90"/>
      <c r="BY74" s="4"/>
    </row>
    <row r="75" spans="1:77" ht="54" customHeight="1">
      <c r="A75" s="3"/>
      <c r="B75" s="69"/>
      <c r="D75" s="23"/>
      <c r="E75" s="27"/>
      <c r="F75" s="27"/>
      <c r="G75" s="23"/>
      <c r="H75" s="23"/>
      <c r="I75" s="23"/>
      <c r="J75" s="23"/>
      <c r="K75" s="27"/>
      <c r="L75" s="23"/>
      <c r="M75" s="23"/>
      <c r="N75" s="27"/>
      <c r="O75" s="23"/>
      <c r="P75" s="23"/>
      <c r="Q75" s="23"/>
      <c r="R75" s="23"/>
      <c r="S75" s="23"/>
      <c r="T75" s="24"/>
      <c r="U75" s="24"/>
      <c r="V75" s="24"/>
      <c r="W75" s="23"/>
      <c r="X75" s="27"/>
      <c r="Y75" s="36"/>
      <c r="Z75" s="36"/>
      <c r="AA75" s="36"/>
      <c r="AB75" s="36"/>
      <c r="AC75" s="68"/>
      <c r="AD75" s="30"/>
      <c r="AE75" s="30"/>
      <c r="AF75" s="38"/>
      <c r="AG75" s="23"/>
      <c r="AH75" s="23"/>
      <c r="AI75" s="23"/>
      <c r="AL75" s="23"/>
      <c r="AM75" s="23"/>
      <c r="AN75" s="23"/>
      <c r="AO75" s="23"/>
      <c r="AP75" s="23"/>
      <c r="AQ75" s="23"/>
      <c r="AR75" s="58"/>
      <c r="AS75" s="58"/>
      <c r="AT75" s="58"/>
      <c r="BY75" s="4"/>
    </row>
    <row r="76" spans="1:77" ht="52.5" customHeight="1">
      <c r="A76" s="3"/>
      <c r="B76" s="69"/>
      <c r="D76" s="23"/>
      <c r="E76" s="27"/>
      <c r="F76" s="27"/>
      <c r="G76" s="23"/>
      <c r="H76" s="23"/>
      <c r="I76" s="23"/>
      <c r="J76" s="23"/>
      <c r="K76" s="27"/>
      <c r="L76" s="23"/>
      <c r="M76" s="23"/>
      <c r="N76" s="27"/>
      <c r="O76" s="23"/>
      <c r="P76" s="23"/>
      <c r="Q76" s="23"/>
      <c r="R76" s="23"/>
      <c r="S76" s="23"/>
      <c r="T76" s="24"/>
      <c r="U76" s="24"/>
      <c r="V76" s="24"/>
      <c r="W76" s="23"/>
      <c r="X76" s="27"/>
      <c r="Y76" s="36"/>
      <c r="Z76" s="36"/>
      <c r="AA76" s="36"/>
      <c r="AB76" s="36"/>
      <c r="AC76" s="68"/>
      <c r="AD76" s="30"/>
      <c r="AE76" s="30"/>
      <c r="AF76" s="38"/>
      <c r="AG76" s="23"/>
      <c r="AH76" s="23"/>
      <c r="AI76" s="23"/>
      <c r="AJ76" s="23"/>
      <c r="AK76" s="23"/>
      <c r="AL76" s="23"/>
      <c r="AM76" s="23"/>
      <c r="AN76" s="23"/>
      <c r="AO76" s="23"/>
      <c r="AP76" s="23"/>
      <c r="AQ76" s="23"/>
      <c r="AR76" s="58"/>
      <c r="AS76" s="58"/>
      <c r="AT76" s="58"/>
      <c r="BY76" s="4"/>
    </row>
    <row r="77" spans="1:77" ht="59.25" customHeight="1">
      <c r="A77" s="3"/>
      <c r="B77" s="69"/>
      <c r="D77" s="23"/>
      <c r="E77" s="23"/>
      <c r="F77" s="23"/>
      <c r="G77" s="23"/>
      <c r="H77" s="23"/>
      <c r="I77" s="23"/>
      <c r="J77" s="23"/>
      <c r="K77" s="23"/>
      <c r="L77" s="23"/>
      <c r="M77" s="23"/>
      <c r="N77" s="23"/>
      <c r="O77" s="23"/>
      <c r="P77" s="23"/>
      <c r="Q77" s="23"/>
      <c r="R77" s="23"/>
      <c r="S77" s="23"/>
      <c r="T77" s="23"/>
      <c r="U77" s="23"/>
      <c r="V77" s="23"/>
      <c r="W77" s="23"/>
      <c r="X77" s="23"/>
      <c r="Y77" s="30"/>
      <c r="Z77" s="30"/>
      <c r="AA77" s="36"/>
      <c r="AB77" s="36"/>
      <c r="AC77" s="23"/>
      <c r="AD77" s="30"/>
      <c r="AE77" s="30"/>
      <c r="AF77" s="24"/>
      <c r="AG77" s="23"/>
      <c r="AH77" s="23"/>
      <c r="AI77" s="23"/>
      <c r="AJ77" s="23"/>
      <c r="AK77" s="23"/>
      <c r="AL77" s="23"/>
      <c r="AM77" s="23"/>
      <c r="AN77" s="23"/>
      <c r="AO77" s="23"/>
      <c r="AP77" s="23"/>
      <c r="AQ77" s="23"/>
      <c r="AR77" s="23"/>
      <c r="AS77" s="23"/>
      <c r="AT77" s="23"/>
      <c r="BY77" s="4"/>
    </row>
    <row r="78" spans="1:77" ht="59.25" customHeight="1">
      <c r="A78" s="3"/>
      <c r="B78" s="69"/>
      <c r="D78" s="23"/>
      <c r="E78" s="23"/>
      <c r="F78" s="23"/>
      <c r="G78" s="23"/>
      <c r="H78" s="23"/>
      <c r="I78" s="23"/>
      <c r="J78" s="23"/>
      <c r="K78" s="23"/>
      <c r="L78" s="23"/>
      <c r="M78" s="23"/>
      <c r="N78" s="23"/>
      <c r="O78" s="23"/>
      <c r="P78" s="23"/>
      <c r="Q78" s="23"/>
      <c r="R78" s="23"/>
      <c r="S78" s="23"/>
      <c r="T78" s="23"/>
      <c r="U78" s="23"/>
      <c r="V78" s="23"/>
      <c r="W78" s="23"/>
      <c r="X78" s="23"/>
      <c r="Y78" s="30"/>
      <c r="Z78" s="30"/>
      <c r="AA78" s="36"/>
      <c r="AB78" s="36"/>
      <c r="AC78" s="23"/>
      <c r="AD78" s="30"/>
      <c r="AE78" s="30"/>
      <c r="AF78" s="24"/>
      <c r="AG78" s="23"/>
      <c r="AH78" s="23"/>
      <c r="AI78" s="23"/>
      <c r="AJ78" s="23"/>
      <c r="AK78" s="23"/>
      <c r="AL78" s="23"/>
      <c r="AM78" s="23"/>
      <c r="AN78" s="23"/>
      <c r="AO78" s="23"/>
      <c r="AP78" s="23"/>
      <c r="AQ78" s="23"/>
      <c r="AR78" s="23"/>
      <c r="AS78" s="23"/>
      <c r="AT78" s="23"/>
      <c r="BY78" s="4"/>
    </row>
    <row r="79" spans="1:77" ht="59.25" customHeight="1">
      <c r="A79" s="3"/>
      <c r="B79" s="69"/>
      <c r="D79" s="23"/>
      <c r="E79" s="23"/>
      <c r="F79" s="23"/>
      <c r="G79" s="23"/>
      <c r="H79" s="23"/>
      <c r="I79" s="23"/>
      <c r="J79" s="23"/>
      <c r="K79" s="23"/>
      <c r="L79" s="23"/>
      <c r="M79" s="23"/>
      <c r="N79" s="23"/>
      <c r="O79" s="23"/>
      <c r="P79" s="23"/>
      <c r="Q79" s="23"/>
      <c r="R79" s="23"/>
      <c r="S79" s="23"/>
      <c r="T79" s="23"/>
      <c r="U79" s="23"/>
      <c r="V79" s="23"/>
      <c r="W79" s="23"/>
      <c r="X79" s="23"/>
      <c r="Y79" s="30"/>
      <c r="Z79" s="30"/>
      <c r="AA79" s="36"/>
      <c r="AB79" s="36"/>
      <c r="AC79" s="23"/>
      <c r="AD79" s="30"/>
      <c r="AE79" s="30"/>
      <c r="AF79" s="24"/>
      <c r="AG79" s="23"/>
      <c r="AH79" s="23"/>
      <c r="AI79" s="23"/>
      <c r="AJ79" s="23"/>
      <c r="AK79" s="23"/>
      <c r="AL79" s="23"/>
      <c r="AM79" s="23"/>
      <c r="AN79" s="23"/>
      <c r="AO79" s="23"/>
      <c r="AP79" s="23"/>
      <c r="AQ79" s="23"/>
      <c r="AR79" s="23"/>
      <c r="AS79" s="23"/>
      <c r="AT79" s="23"/>
      <c r="BY79" s="4"/>
    </row>
    <row r="80" spans="2:46" ht="64.5" customHeight="1">
      <c r="B80" s="69"/>
      <c r="D80" s="23"/>
      <c r="E80" s="2"/>
      <c r="F80" s="2"/>
      <c r="G80" s="2"/>
      <c r="H80" s="2"/>
      <c r="I80" s="2"/>
      <c r="J80" s="2"/>
      <c r="K80" s="2"/>
      <c r="L80" s="2"/>
      <c r="M80" s="2"/>
      <c r="N80" s="2"/>
      <c r="O80" s="2"/>
      <c r="P80" s="2"/>
      <c r="Q80" s="2"/>
      <c r="R80" s="2"/>
      <c r="S80" s="2"/>
      <c r="T80" s="2"/>
      <c r="U80" s="2"/>
      <c r="V80" s="2"/>
      <c r="W80" s="2"/>
      <c r="X80" s="2"/>
      <c r="Y80" s="25"/>
      <c r="Z80" s="25"/>
      <c r="AA80" s="25"/>
      <c r="AB80" s="25"/>
      <c r="AC80" s="2"/>
      <c r="AD80" s="40"/>
      <c r="AE80" s="40"/>
      <c r="AF80" s="1"/>
      <c r="AG80" s="2"/>
      <c r="AH80" s="2"/>
      <c r="AI80" s="2"/>
      <c r="AJ80" s="2"/>
      <c r="AK80" s="2"/>
      <c r="AL80" s="2"/>
      <c r="AM80" s="2"/>
      <c r="AN80" s="2"/>
      <c r="AO80" s="2"/>
      <c r="AP80" s="2"/>
      <c r="AQ80" s="2"/>
      <c r="AR80" s="2"/>
      <c r="AS80" s="2"/>
      <c r="AT80" s="2"/>
    </row>
    <row r="655" ht="15.75"/>
    <row r="656" ht="15.75"/>
    <row r="657" ht="15.75"/>
  </sheetData>
  <sheetProtection/>
  <autoFilter ref="A11:CE65"/>
  <mergeCells count="48">
    <mergeCell ref="AX9:AZ9"/>
    <mergeCell ref="AG9:AG10"/>
    <mergeCell ref="AU9:AW9"/>
    <mergeCell ref="BS9:BU9"/>
    <mergeCell ref="BV9:BX9"/>
    <mergeCell ref="BA9:BC9"/>
    <mergeCell ref="BD9:BF9"/>
    <mergeCell ref="BG9:BI9"/>
    <mergeCell ref="BJ9:BL9"/>
    <mergeCell ref="BM9:BO9"/>
    <mergeCell ref="BP9:BR9"/>
    <mergeCell ref="Y8:AB8"/>
    <mergeCell ref="AI8:BX8"/>
    <mergeCell ref="AH9:AH10"/>
    <mergeCell ref="AI9:AK9"/>
    <mergeCell ref="AG8:AH8"/>
    <mergeCell ref="Y9:Y10"/>
    <mergeCell ref="Z9:Z10"/>
    <mergeCell ref="AF8:AF10"/>
    <mergeCell ref="AD9:AD10"/>
    <mergeCell ref="AE9:AE10"/>
    <mergeCell ref="AC8:AE8"/>
    <mergeCell ref="T8:V9"/>
    <mergeCell ref="AL9:AN9"/>
    <mergeCell ref="AO9:AQ9"/>
    <mergeCell ref="AR9:AT9"/>
    <mergeCell ref="AC9:AC10"/>
    <mergeCell ref="W8:W10"/>
    <mergeCell ref="AA9:AA10"/>
    <mergeCell ref="AB9:AB10"/>
    <mergeCell ref="X8:X10"/>
    <mergeCell ref="O9:P9"/>
    <mergeCell ref="O8:S8"/>
    <mergeCell ref="R9:S9"/>
    <mergeCell ref="D1:AF1"/>
    <mergeCell ref="B8:B10"/>
    <mergeCell ref="D8:D10"/>
    <mergeCell ref="E8:E10"/>
    <mergeCell ref="F8:F10"/>
    <mergeCell ref="G8:G10"/>
    <mergeCell ref="N8:N10"/>
    <mergeCell ref="I8:I10"/>
    <mergeCell ref="H8:H10"/>
    <mergeCell ref="A8:A10"/>
    <mergeCell ref="J8:J10"/>
    <mergeCell ref="K8:K10"/>
    <mergeCell ref="L8:L10"/>
    <mergeCell ref="M8:M10"/>
  </mergeCells>
  <dataValidations count="14">
    <dataValidation type="list" allowBlank="1" showInputMessage="1" showErrorMessage="1" sqref="X21 X80">
      <formula1>С_НДС</formula1>
    </dataValidation>
    <dataValidation type="list" allowBlank="1" showInputMessage="1" showErrorMessage="1" sqref="P58:P71 P75:P79 BA75 P39 P22:P35 P16:P20 P46:P53">
      <formula1>Тип_дней</formula1>
    </dataValidation>
    <dataValidation type="whole" allowBlank="1" showInputMessage="1" showErrorMessage="1" sqref="T70:V71 BE75:BG75 R51 T74:V80 V64:V73 T16:V54 T12:V14 R20 V55:V57 T58:V63 T66:U69">
      <formula1>0</formula1>
      <formula2>100</formula2>
    </dataValidation>
    <dataValidation type="list" allowBlank="1" showInputMessage="1" showErrorMessage="1" sqref="W16:W29 BH75 W13:W14 W39 W46:W53 W55:W57 W61:W80">
      <formula1>ЕИ</formula1>
    </dataValidation>
    <dataValidation type="custom" allowBlank="1" showInputMessage="1" showErrorMessage="1" sqref="AA66:AA71 AA75:AA80 BL75 Z51:Z53 Z46:Z47"/>
    <dataValidation type="textLength" operator="equal" allowBlank="1" showInputMessage="1" showErrorMessage="1" error="Код КАТО должен содержать 9 символов" sqref="L75:L79 AW75 L46:L47 L13:L39 H66:H79 H46:H53 L52:L53 H55:H59 L55:L59 L61:L73">
      <formula1>9</formula1>
    </dataValidation>
    <dataValidation type="list" allowBlank="1" showInputMessage="1" sqref="AR61 AO12:AO29 BW75 AO75:AO80 BY75 BT75 AL75:AL76 AI75:AI80 AR77:AR80 AL80 AI12:AI14 AL39 AR31:AR39 AO39 AI39 AR12:AR22 AL12:AL29 AI16:AI29 AI61:AI73 AR55:AR57 AL46:AL71 AO46:AO71 AI46:AI53 AI55:AI57">
      <formula1>атр</formula1>
    </dataValidation>
    <dataValidation type="list" allowBlank="1" showInputMessage="1" showErrorMessage="1" sqref="AV75 K16:K28 K13:K14 K30 K32 K38:K39 K36 K34 K48:K80">
      <formula1>Классификатор_стран</formula1>
    </dataValidation>
    <dataValidation type="list" allowBlank="1" showInputMessage="1" showErrorMessage="1" sqref="N16:N28 N46:N50 N74 N77:N80 N12:N14 N39 N61:N63">
      <formula1>Инкотермс</formula1>
    </dataValidation>
    <dataValidation type="list" allowBlank="1" showInputMessage="1" showErrorMessage="1" prompt=" - " sqref="G43:G45 G54 G60">
      <formula1>Способы_закупок</formula1>
    </dataValidation>
    <dataValidation type="list" allowBlank="1" showInputMessage="1" prompt=" - " sqref="AI44:AI45 AI60">
      <formula1>атр</formula1>
    </dataValidation>
    <dataValidation type="textLength" operator="equal" allowBlank="1" showInputMessage="1" showErrorMessage="1" error="БИН должен содержать 12 символов" sqref="AF40:AF47">
      <formula1>12</formula1>
    </dataValidation>
    <dataValidation type="custom" allowBlank="1" showInputMessage="1" showErrorMessage="1" prompt=" - " sqref="L40:L45 H40:H45 H54 L54 H60 L60">
      <formula1>EQ(LEN(L40),(9))</formula1>
    </dataValidation>
    <dataValidation type="list" allowBlank="1" showInputMessage="1" showErrorMessage="1" prompt=" - " sqref="K40:K47">
      <formula1>Классификатор_стран</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2023-11-17T08:54:57Z</cp:lastPrinted>
  <dcterms:created xsi:type="dcterms:W3CDTF">2015-06-05T18:19:34Z</dcterms:created>
  <dcterms:modified xsi:type="dcterms:W3CDTF">2024-06-17T05:12:59Z</dcterms:modified>
  <cp:category/>
  <cp:version/>
  <cp:contentType/>
  <cp:contentStatus/>
</cp:coreProperties>
</file>