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bassdat\Folders\FileBuh\ДокументыГБ\ПапкаБухгалтерСводнойОтчетности\2024\Размещение ФО 2024\1 кв 2024\На сайте\"/>
    </mc:Choice>
  </mc:AlternateContent>
  <xr:revisionPtr revIDLastSave="0" documentId="13_ncr:1_{AA19B6CD-FEE8-4E43-9D88-90C14E1B47C2}" xr6:coauthVersionLast="36" xr6:coauthVersionMax="36" xr10:uidLastSave="{00000000-0000-0000-0000-000000000000}"/>
  <bookViews>
    <workbookView xWindow="0" yWindow="0" windowWidth="14190" windowHeight="11640" activeTab="3" xr2:uid="{4F4D7173-2978-42E0-81E9-BAF1B8081460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'[12]B1.2'!#REF!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153C1272_398B_43D5_8F54_6222EC2FFBBE_.wvu.Cols" localSheetId="0" hidden="1">Ф1!$C:$C</definedName>
    <definedName name="Z_35832F16_156D_43C7_A5BE_352F78E198AF_.wvu.Cols" localSheetId="0" hidden="1">Ф1!$C:$C</definedName>
    <definedName name="Z_4A930143_F452_4E4A_BFFA_D8A68B767286_.wvu.Cols" localSheetId="0" hidden="1">Ф1!#REF!</definedName>
    <definedName name="Z_4BED3624_A10B_4F05_BB0F_0D790CA08E21_.wvu.PrintArea" localSheetId="0" hidden="1">Ф1!$A$1:$D$158</definedName>
    <definedName name="Z_4BED3624_A10B_4F05_BB0F_0D790CA08E21_.wvu.PrintArea" localSheetId="1" hidden="1">Ф2!$A$1:$D$72</definedName>
    <definedName name="Z_4BED3624_A10B_4F05_BB0F_0D790CA08E21_.wvu.PrintArea" localSheetId="2" hidden="1">Ф3!$A$1:$D$96</definedName>
    <definedName name="Z_4BED3624_A10B_4F05_BB0F_0D790CA08E21_.wvu.PrintArea" localSheetId="3" hidden="1">Ф4!$A$1:$K$93</definedName>
    <definedName name="Z_4BED3624_A10B_4F05_BB0F_0D790CA08E21_.wvu.PrintTitles" localSheetId="3" hidden="1">Ф4!$16:$17</definedName>
    <definedName name="Z_616DB637_1A16_4836_A361_EF0074328EFC_.wvu.Cols" localSheetId="0" hidden="1">Ф1!#REF!</definedName>
    <definedName name="Z_66676658_ACDB_46DA_BC97_E1B4FC82966D_.wvu.PrintArea" localSheetId="0" hidden="1">Ф1!$A$1:$D$158</definedName>
    <definedName name="Z_66676658_ACDB_46DA_BC97_E1B4FC82966D_.wvu.PrintArea" localSheetId="1" hidden="1">Ф2!$A$1:$D$72</definedName>
    <definedName name="Z_66676658_ACDB_46DA_BC97_E1B4FC82966D_.wvu.PrintArea" localSheetId="2" hidden="1">Ф3!$A$1:$D$96</definedName>
    <definedName name="Z_66676658_ACDB_46DA_BC97_E1B4FC82966D_.wvu.PrintArea" localSheetId="3" hidden="1">Ф4!$A$1:$K$93</definedName>
    <definedName name="Z_66676658_ACDB_46DA_BC97_E1B4FC82966D_.wvu.PrintTitles" localSheetId="3" hidden="1">Ф4!$16:$17</definedName>
    <definedName name="Z_6B9CA63E_80B1_4A4B_BA1B_0C0465616A85_.wvu.PrintArea" localSheetId="0" hidden="1">Ф1!$A$1:$D$158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C512CB0_D537_4979_ACDA_E92D7E406A1C_.wvu.Rows" localSheetId="0" hidden="1">Ф1!$37:$38</definedName>
    <definedName name="Z_990448D5_2EEE_43DC_AA45_610EF3D248E1_.wvu.Cols" localSheetId="0" hidden="1">Ф1!#REF!</definedName>
    <definedName name="Z_A71D7EC5_08E6_42F3_A4CE_82DBB7F17C02_.wvu.Cols" localSheetId="0" hidden="1">Ф1!#REF!</definedName>
    <definedName name="Z_ADA61D5D_B804_4972_B8BF_4C1FDDE5DAC9_.wvu.Cols" localSheetId="0" hidden="1">Ф1!#REF!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  <c r="C77" i="1"/>
  <c r="G58" i="4" l="1"/>
  <c r="F58" i="4"/>
  <c r="K84" i="4" l="1"/>
  <c r="I84" i="4"/>
  <c r="I83" i="4"/>
  <c r="K83" i="4" s="1"/>
  <c r="K82" i="4"/>
  <c r="K81" i="4"/>
  <c r="K80" i="4"/>
  <c r="K79" i="4"/>
  <c r="K78" i="4"/>
  <c r="K77" i="4"/>
  <c r="K76" i="4"/>
  <c r="K75" i="4"/>
  <c r="K74" i="4"/>
  <c r="K73" i="4"/>
  <c r="K72" i="4"/>
  <c r="J71" i="4"/>
  <c r="K71" i="4" s="1"/>
  <c r="K70" i="4"/>
  <c r="K68" i="4"/>
  <c r="K67" i="4"/>
  <c r="K66" i="4"/>
  <c r="K65" i="4"/>
  <c r="K64" i="4"/>
  <c r="K63" i="4"/>
  <c r="K62" i="4"/>
  <c r="K61" i="4"/>
  <c r="K60" i="4"/>
  <c r="K59" i="4"/>
  <c r="J58" i="4"/>
  <c r="J56" i="4" s="1"/>
  <c r="H56" i="4"/>
  <c r="C56" i="4"/>
  <c r="K57" i="4"/>
  <c r="F56" i="4"/>
  <c r="E56" i="4"/>
  <c r="D56" i="4"/>
  <c r="K54" i="4"/>
  <c r="K53" i="4"/>
  <c r="K52" i="4"/>
  <c r="K51" i="4"/>
  <c r="I51" i="4"/>
  <c r="I49" i="4"/>
  <c r="K49" i="4" s="1"/>
  <c r="I48" i="4"/>
  <c r="K48" i="4" s="1"/>
  <c r="K47" i="4"/>
  <c r="I47" i="4"/>
  <c r="I46" i="4"/>
  <c r="K46" i="4" s="1"/>
  <c r="I45" i="4"/>
  <c r="K45" i="4" s="1"/>
  <c r="K44" i="4"/>
  <c r="I44" i="4"/>
  <c r="K43" i="4"/>
  <c r="I43" i="4"/>
  <c r="I42" i="4"/>
  <c r="K42" i="4" s="1"/>
  <c r="I41" i="4"/>
  <c r="K41" i="4" s="1"/>
  <c r="K40" i="4"/>
  <c r="I40" i="4"/>
  <c r="I39" i="4"/>
  <c r="K39" i="4" s="1"/>
  <c r="K38" i="4"/>
  <c r="I38" i="4"/>
  <c r="K37" i="4"/>
  <c r="J36" i="4"/>
  <c r="H36" i="4"/>
  <c r="H34" i="4" s="1"/>
  <c r="G36" i="4"/>
  <c r="F36" i="4"/>
  <c r="F34" i="4" s="1"/>
  <c r="E36" i="4"/>
  <c r="D36" i="4"/>
  <c r="D34" i="4" s="1"/>
  <c r="C36" i="4"/>
  <c r="I36" i="4" s="1"/>
  <c r="K36" i="4" s="1"/>
  <c r="K35" i="4"/>
  <c r="J34" i="4"/>
  <c r="G34" i="4"/>
  <c r="E34" i="4"/>
  <c r="I33" i="4"/>
  <c r="K33" i="4" s="1"/>
  <c r="I32" i="4"/>
  <c r="K32" i="4" s="1"/>
  <c r="I31" i="4"/>
  <c r="K31" i="4" s="1"/>
  <c r="I30" i="4"/>
  <c r="K30" i="4" s="1"/>
  <c r="I29" i="4"/>
  <c r="K29" i="4" s="1"/>
  <c r="I28" i="4"/>
  <c r="K28" i="4" s="1"/>
  <c r="K27" i="4"/>
  <c r="I26" i="4"/>
  <c r="K26" i="4" s="1"/>
  <c r="K25" i="4"/>
  <c r="J23" i="4"/>
  <c r="H23" i="4"/>
  <c r="H21" i="4" s="1"/>
  <c r="G23" i="4"/>
  <c r="G21" i="4" s="1"/>
  <c r="F23" i="4"/>
  <c r="F21" i="4" s="1"/>
  <c r="E23" i="4"/>
  <c r="E21" i="4" s="1"/>
  <c r="E50" i="4" s="1"/>
  <c r="D23" i="4"/>
  <c r="D21" i="4" s="1"/>
  <c r="C23" i="4"/>
  <c r="I22" i="4"/>
  <c r="K22" i="4" s="1"/>
  <c r="J21" i="4"/>
  <c r="J20" i="4"/>
  <c r="J50" i="4" s="1"/>
  <c r="H20" i="4"/>
  <c r="G20" i="4"/>
  <c r="F20" i="4"/>
  <c r="E20" i="4"/>
  <c r="D20" i="4"/>
  <c r="C20" i="4"/>
  <c r="I19" i="4"/>
  <c r="K19" i="4" s="1"/>
  <c r="I18" i="4"/>
  <c r="K18" i="4" s="1"/>
  <c r="C14" i="4"/>
  <c r="C10" i="4"/>
  <c r="D76" i="3"/>
  <c r="C76" i="3"/>
  <c r="D70" i="3"/>
  <c r="D83" i="3" s="1"/>
  <c r="C70" i="3"/>
  <c r="C83" i="3" s="1"/>
  <c r="D53" i="3"/>
  <c r="C53" i="3"/>
  <c r="D39" i="3"/>
  <c r="C39" i="3"/>
  <c r="D28" i="3"/>
  <c r="C28" i="3"/>
  <c r="D20" i="3"/>
  <c r="C20" i="3"/>
  <c r="B11" i="3"/>
  <c r="D52" i="2"/>
  <c r="C52" i="2"/>
  <c r="D46" i="2"/>
  <c r="C46" i="2"/>
  <c r="D19" i="2"/>
  <c r="D22" i="2" s="1"/>
  <c r="D28" i="2" s="1"/>
  <c r="D30" i="2" s="1"/>
  <c r="D32" i="2" s="1"/>
  <c r="C19" i="2"/>
  <c r="C22" i="2" s="1"/>
  <c r="C13" i="2"/>
  <c r="C12" i="2"/>
  <c r="D141" i="1"/>
  <c r="D143" i="1" s="1"/>
  <c r="C141" i="1"/>
  <c r="C143" i="1" s="1"/>
  <c r="D130" i="1"/>
  <c r="C130" i="1"/>
  <c r="D121" i="1"/>
  <c r="C121" i="1"/>
  <c r="D118" i="1"/>
  <c r="C118" i="1"/>
  <c r="D111" i="1"/>
  <c r="C111" i="1"/>
  <c r="C133" i="1" s="1"/>
  <c r="D105" i="1"/>
  <c r="C105" i="1"/>
  <c r="D95" i="1"/>
  <c r="C95" i="1"/>
  <c r="D92" i="1"/>
  <c r="C92" i="1"/>
  <c r="D85" i="1"/>
  <c r="C85" i="1"/>
  <c r="C108" i="1" s="1"/>
  <c r="D65" i="1"/>
  <c r="C65" i="1"/>
  <c r="D61" i="1"/>
  <c r="C61" i="1"/>
  <c r="D50" i="1"/>
  <c r="C50" i="1"/>
  <c r="D44" i="1"/>
  <c r="C44" i="1"/>
  <c r="D36" i="1"/>
  <c r="C36" i="1"/>
  <c r="D26" i="1"/>
  <c r="C26" i="1"/>
  <c r="C47" i="1" s="1"/>
  <c r="D50" i="4" l="1"/>
  <c r="D55" i="4" s="1"/>
  <c r="D85" i="4" s="1"/>
  <c r="I23" i="4"/>
  <c r="K23" i="4" s="1"/>
  <c r="J69" i="4"/>
  <c r="K69" i="4" s="1"/>
  <c r="F50" i="4"/>
  <c r="F55" i="4" s="1"/>
  <c r="F85" i="4" s="1"/>
  <c r="I20" i="4"/>
  <c r="K20" i="4" s="1"/>
  <c r="D68" i="3"/>
  <c r="C37" i="3"/>
  <c r="D37" i="3"/>
  <c r="C35" i="2"/>
  <c r="D133" i="1"/>
  <c r="D108" i="1"/>
  <c r="D81" i="1"/>
  <c r="D47" i="1"/>
  <c r="C68" i="3"/>
  <c r="C86" i="3" s="1"/>
  <c r="C88" i="3" s="1"/>
  <c r="D35" i="2"/>
  <c r="D53" i="2" s="1"/>
  <c r="D55" i="2" s="1"/>
  <c r="G50" i="4"/>
  <c r="H50" i="4"/>
  <c r="C144" i="1"/>
  <c r="C28" i="2"/>
  <c r="D33" i="2"/>
  <c r="D60" i="2" s="1"/>
  <c r="E55" i="4"/>
  <c r="E85" i="4" s="1"/>
  <c r="G56" i="4"/>
  <c r="I56" i="4" s="1"/>
  <c r="K56" i="4" s="1"/>
  <c r="C21" i="4"/>
  <c r="I21" i="4" s="1"/>
  <c r="K21" i="4" s="1"/>
  <c r="C34" i="4"/>
  <c r="I34" i="4" s="1"/>
  <c r="K34" i="4" s="1"/>
  <c r="K58" i="4"/>
  <c r="C81" i="1"/>
  <c r="C82" i="1" s="1"/>
  <c r="J55" i="4"/>
  <c r="C50" i="4" l="1"/>
  <c r="C55" i="4" s="1"/>
  <c r="J85" i="4"/>
  <c r="D82" i="1"/>
  <c r="D86" i="3"/>
  <c r="D88" i="3" s="1"/>
  <c r="D144" i="1"/>
  <c r="H55" i="4"/>
  <c r="H85" i="4" s="1"/>
  <c r="G55" i="4"/>
  <c r="G85" i="4" s="1"/>
  <c r="I50" i="4"/>
  <c r="K50" i="4" s="1"/>
  <c r="C145" i="1"/>
  <c r="C30" i="2"/>
  <c r="D145" i="1" l="1"/>
  <c r="C32" i="2"/>
  <c r="C85" i="4"/>
  <c r="I55" i="4"/>
  <c r="K55" i="4" s="1"/>
  <c r="I85" i="4" l="1"/>
  <c r="K85" i="4" s="1"/>
  <c r="C33" i="2"/>
  <c r="C53" i="2"/>
  <c r="C55" i="2" s="1"/>
  <c r="C6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Ормаганбетова Айнур Муратовна</author>
  </authors>
  <commentList>
    <comment ref="A23" authorId="0" shapeId="0" xr:uid="{C4693B0F-E9D7-445A-B527-CCD293C5A511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</text>
    </comment>
    <comment ref="A26" authorId="0" shapeId="0" xr:uid="{513040A1-A954-4BEE-A4C5-8BB7DDF111C7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Марченко Елена Анатольевна</author>
    <author>Баранова Наталья Леонидовна</author>
  </authors>
  <commentList>
    <comment ref="E35" authorId="0" shapeId="0" xr:uid="{EE70DEC0-E2F7-4469-954B-5B60FF557820}">
      <text>
        <r>
          <rPr>
            <b/>
            <sz val="9"/>
            <color indexed="81"/>
            <rFont val="Tahoma"/>
            <family val="2"/>
            <charset val="204"/>
          </rPr>
          <t>Марченко Елена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финансовая аренда 2900
</t>
        </r>
      </text>
    </comment>
    <comment ref="E84" authorId="1" shapeId="0" xr:uid="{2B8D346C-CB24-47AB-96D7-E2626839EF02}">
      <text>
        <r>
          <rPr>
            <sz val="9"/>
            <color indexed="81"/>
            <rFont val="Tahoma"/>
            <family val="2"/>
            <charset val="204"/>
          </rPr>
          <t xml:space="preserve">(021.008 + 021.067) - (022.010 + 022.052)
Отклонение 70 821 - курсовой эффкт на ДС по отчетности ТОО Ulba China
</t>
        </r>
      </text>
    </comment>
    <comment ref="F85" authorId="1" shapeId="0" xr:uid="{B6047D86-11E0-4CA2-96DA-21DE08E9A673}">
      <text>
        <r>
          <rPr>
            <sz val="9"/>
            <color indexed="81"/>
            <rFont val="Tahoma"/>
            <family val="2"/>
            <charset val="204"/>
          </rPr>
          <t xml:space="preserve">021.006 - 022.006
Отклонение 3 - курсовой эффект возникающий при расчете резерва на обесценению денежных средств  ТОО Ulba China
</t>
        </r>
      </text>
    </comment>
  </commentList>
</comments>
</file>

<file path=xl/sharedStrings.xml><?xml version="1.0" encoding="utf-8"?>
<sst xmlns="http://schemas.openxmlformats.org/spreadsheetml/2006/main" count="517" uniqueCount="392">
  <si>
    <t xml:space="preserve">Приложение 1 </t>
  </si>
  <si>
    <t>к приказу Министра финансов Республики Казахстан</t>
  </si>
  <si>
    <t>от 2 марта 2022 года № 241</t>
  </si>
  <si>
    <t>Приложение 2</t>
  </si>
  <si>
    <t>к приказу Министрества финансов Республики Казахстан</t>
  </si>
  <si>
    <t xml:space="preserve">от 28 июня 2017 года № 404 </t>
  </si>
  <si>
    <t xml:space="preserve">Форма </t>
  </si>
  <si>
    <t xml:space="preserve">Наименование организации </t>
  </si>
  <si>
    <t>АО "Ульбинский металлургический завод"</t>
  </si>
  <si>
    <t xml:space="preserve">Сведения о реорганизации </t>
  </si>
  <si>
    <t>свидетельство о гос. перерегистрации юрид. лица № 1725-1917-01-АО от 26.10.2004 г.</t>
  </si>
  <si>
    <t>Вид деятельности организации</t>
  </si>
  <si>
    <t>промышленность</t>
  </si>
  <si>
    <t>Организационно-правовая форма</t>
  </si>
  <si>
    <t>Акционерное общество</t>
  </si>
  <si>
    <t>Форма отчетности</t>
  </si>
  <si>
    <t>консолидированная</t>
  </si>
  <si>
    <t xml:space="preserve">Среднегодовая численность работников                      </t>
  </si>
  <si>
    <t>Субъект предпринимательства</t>
  </si>
  <si>
    <t>крупного</t>
  </si>
  <si>
    <t xml:space="preserve">Юридический адрес организации </t>
  </si>
  <si>
    <t>Республика Казахстан, г. Усть-Каменогорск, пр. Абая, 102</t>
  </si>
  <si>
    <t>Консолидированный бухгалтерский баланс</t>
  </si>
  <si>
    <t>по состоянию на</t>
  </si>
  <si>
    <t>тыс.тенге</t>
  </si>
  <si>
    <t>Активы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</si>
  <si>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</si>
  <si>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</si>
  <si>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</si>
  <si>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</si>
  <si>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>Денежные средства и их эквиваленты</t>
  </si>
  <si>
    <t>010</t>
  </si>
  <si>
    <t>Краткосрочные финансовые активы, оцениваемые по амортизированной стоимости</t>
  </si>
  <si>
    <t>011</t>
  </si>
  <si>
    <t xml:space="preserve">    Депозиты (от 3-х до 12 месяцев, не ЛФ)</t>
  </si>
  <si>
    <t xml:space="preserve">    Прочие денежные средства, ограниченные в использовании</t>
  </si>
  <si>
    <t xml:space="preserve">    Займы выданные и дебиторская задолженность по финансовой аренде - текущая часть</t>
  </si>
  <si>
    <t xml:space="preserve">    Задолженность работников (в т.ч. ссуды)</t>
  </si>
  <si>
    <t xml:space="preserve">    Прочие финансовые активы </t>
  </si>
  <si>
    <t>Краткосрочные финансовые активы, оцениваемые по справедливой стоимости через прочий совокупный доход</t>
  </si>
  <si>
    <t>012</t>
  </si>
  <si>
    <t>Краткосрочные финансовые активы, учитываемые по справедливой стоимости через прибыли и убытки</t>
  </si>
  <si>
    <t>013</t>
  </si>
  <si>
    <t>Краткосрочные производные финансовые инструменты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</si>
  <si>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</si>
  <si>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</si>
  <si>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</si>
  <si>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</si>
  <si>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</si>
  <si>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Торговая дебиторская задолженность</t>
  </si>
  <si>
    <t>Прочая дебиторская задолженность</t>
  </si>
  <si>
    <t>Краткосрочная дебиторская задолженность по аренде</t>
  </si>
  <si>
    <t>017</t>
  </si>
  <si>
    <t>Краткосрочные активы по договорам с покупателями</t>
  </si>
  <si>
    <t>018</t>
  </si>
  <si>
    <t>Текущий подоходный налог</t>
  </si>
  <si>
    <t>019</t>
  </si>
  <si>
    <t>Запасы</t>
  </si>
  <si>
    <t>020</t>
  </si>
  <si>
    <t>Биологические активы</t>
  </si>
  <si>
    <t>021</t>
  </si>
  <si>
    <t>Прочие краткосрочные активы</t>
  </si>
  <si>
    <t>022</t>
  </si>
  <si>
    <t xml:space="preserve">     прочие краткосрочные активы</t>
  </si>
  <si>
    <t xml:space="preserve">     налоги</t>
  </si>
  <si>
    <t>Итого краткосрочных активов (сумма строк с 010 по 022)</t>
  </si>
  <si>
    <t>Активы (или выбывающие группы), предназначенные для продажи</t>
  </si>
  <si>
    <t>II.Долгосрочные активы</t>
  </si>
  <si>
    <t>Долгосрочные финансовые активы, оцениваемые по амортизированной стоимости</t>
  </si>
  <si>
    <t xml:space="preserve">    Депозиты (более года, не ЛФ)</t>
  </si>
  <si>
    <t xml:space="preserve">    Денежные средства, ограниченные в использовании (Депозиты ЛФ)</t>
  </si>
  <si>
    <t xml:space="preserve">    Займы выданные и дебиторская задолженность по финансовой аренде - долгосрочная часть</t>
  </si>
  <si>
    <t xml:space="preserve">    Прочие финансовые инструменты </t>
  </si>
  <si>
    <t>Долгосрочные финансовые активы, оцениваемые по справедливой стоимости через прочий совокупный доход</t>
  </si>
  <si>
    <t>Долгосрочные финансовые активы, учитываемые по справедливой стоимости через прибыли и убытки</t>
  </si>
  <si>
    <t>Долгосрочные производные финансовые инструменты</t>
  </si>
  <si>
    <t>Инвестиции, учитываемые по первоначальной стоимости (ДО)</t>
  </si>
  <si>
    <t>Инвестиции, учитываемые методом долевого участия</t>
  </si>
  <si>
    <t>инвестиции в Ассоциированные организации</t>
  </si>
  <si>
    <t>инвестиции в Совместные предприятия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</si>
  <si>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</si>
  <si>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</si>
  <si>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</si>
  <si>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</si>
  <si>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</si>
  <si>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</si>
  <si>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</si>
  <si>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</si>
  <si>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</si>
  <si>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</si>
  <si>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</si>
  <si>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Незавершенное строительство</t>
  </si>
  <si>
    <t>налоги</t>
  </si>
  <si>
    <t>Итого долгосрочных активов (сумма строк с 110 по 127)</t>
  </si>
  <si>
    <t>Баланс ( строка 100 + строка 101 + строка 200)</t>
  </si>
  <si>
    <t>Обязательства и капитал</t>
  </si>
  <si>
    <t xml:space="preserve">III. Краткосрочные обязательства </t>
  </si>
  <si>
    <t>Краткосрочные финансовые обязательства, оцениваемые по амортизированной стоимости</t>
  </si>
  <si>
    <t>займы</t>
  </si>
  <si>
    <t>Обязательства по финансовой аренде (с 1 января 2019 года Обязательства по аренде)</t>
  </si>
  <si>
    <t>облигации</t>
  </si>
  <si>
    <t>прочие финансовые обязательства (ранее стр.222)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</si>
  <si>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</si>
  <si>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</si>
  <si>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Исторические затраты</t>
  </si>
  <si>
    <t>Прочие финансовые обязательства</t>
  </si>
  <si>
    <t>Краткосрочная торговая и прочая кредиторская задолженность</t>
  </si>
  <si>
    <t>Торговая кредиторская задолженность</t>
  </si>
  <si>
    <t>Прочая кредиторская задолженность</t>
  </si>
  <si>
    <t>Краткосрочные оценочные обязательства</t>
  </si>
  <si>
    <t>Текущие налоговые обязательства по подоходному налогу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</si>
  <si>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</si>
  <si>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</si>
  <si>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</si>
  <si>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</si>
  <si>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</si>
  <si>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</si>
  <si>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 xml:space="preserve">     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</si>
  <si>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</si>
  <si>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</si>
  <si>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</si>
  <si>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</si>
  <si>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прочие финансовые обязательства (ранее стр.321)</t>
  </si>
  <si>
    <t>Долгосрочные финансовые обязательства, оцениваемые по справедливой стоимости через прибыль или убыток</t>
  </si>
  <si>
    <t>Производные финансовые инструменты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</si>
  <si>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</si>
  <si>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</si>
  <si>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</si>
  <si>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</si>
  <si>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</si>
  <si>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</si>
  <si>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</si>
  <si>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 xml:space="preserve">     прочие долгосрочные обязательства</t>
  </si>
  <si>
    <t xml:space="preserve">Итого долгосрочных обязательств (сумма строк с 310 по 316) </t>
  </si>
  <si>
    <t>V. Капитал</t>
  </si>
  <si>
    <t>Уставный (акционерный )капитал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</si>
  <si>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</si>
  <si>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</si>
  <si>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</si>
  <si>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</si>
  <si>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</si>
  <si>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</si>
  <si>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</si>
  <si>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</si>
  <si>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 + строка 301 + строка 400 + строка 500)</t>
  </si>
  <si>
    <t>(подпись)</t>
  </si>
  <si>
    <t>Место печати</t>
  </si>
  <si>
    <t xml:space="preserve">Приложение 2 </t>
  </si>
  <si>
    <t>Приложение 3</t>
  </si>
  <si>
    <t>Консолидированный отчет о прибылях и убытках</t>
  </si>
  <si>
    <t>Наименование организации</t>
  </si>
  <si>
    <t xml:space="preserve">за период, заканчивающийся </t>
  </si>
  <si>
    <t>Наименование показателей</t>
  </si>
  <si>
    <t>За отчетный период</t>
  </si>
  <si>
    <t>За предыдущий период</t>
  </si>
  <si>
    <t>Выручка от реализации товаров, работ и услуг</t>
  </si>
  <si>
    <t>Себестоимость реализованных товаров и услуг</t>
  </si>
  <si>
    <t>Валовая прибыль (строка 010 - строка 011)</t>
  </si>
  <si>
    <t>Расходы по реализации</t>
  </si>
  <si>
    <t>Административные расходы</t>
  </si>
  <si>
    <t>Итого операционная прибыль (убыток) (+/- строки с 012 по 016)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</si>
  <si>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</si>
  <si>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</si>
  <si>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</si>
  <si>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</si>
  <si>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доходы</t>
  </si>
  <si>
    <t>024</t>
  </si>
  <si>
    <t>Прочие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</si>
  <si>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</si>
  <si>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</si>
  <si>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</si>
  <si>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101</t>
  </si>
  <si>
    <t>Прибыль (убыток) после налогообложения от продолжающейся деятельности ( строка 100 - строка 101)</t>
  </si>
  <si>
    <t>200</t>
  </si>
  <si>
    <t>Прибыль (убыток) после налогообложения от прекращенной деятельности</t>
  </si>
  <si>
    <t>201</t>
  </si>
  <si>
    <t>Прибыль за год (строка 200 + строка 201) относимая на:</t>
  </si>
  <si>
    <t xml:space="preserve">собственников материнской организации </t>
  </si>
  <si>
    <t>долю неконтролирующих собственников</t>
  </si>
  <si>
    <t>Прочий совокупный доход, всего (сумма 420 и 440):</t>
  </si>
  <si>
    <t>в том числе: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</si>
  <si>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</si>
  <si>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</si>
  <si>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411</t>
  </si>
  <si>
    <t xml:space="preserve">Эффект изменения в ставке подоходного налога на отсроченный налог </t>
  </si>
  <si>
    <t>412</t>
  </si>
  <si>
    <t>Хеджирование денежных потоков</t>
  </si>
  <si>
    <t>413</t>
  </si>
  <si>
    <t>Курсовая разница по инвестициям в зарубежные организации</t>
  </si>
  <si>
    <t>414</t>
  </si>
  <si>
    <t>Хеджирование чистых инвестиций в зарубежные операции</t>
  </si>
  <si>
    <t>415</t>
  </si>
  <si>
    <t>прочие компоненты прочего совокупного дохода</t>
  </si>
  <si>
    <t>416</t>
  </si>
  <si>
    <t>корректировка при реклассификации в составе прибыли (убытка)</t>
  </si>
  <si>
    <t>417</t>
  </si>
  <si>
    <t>налоговый эффект компонентов прочего совокупного дохода</t>
  </si>
  <si>
    <t>418</t>
  </si>
  <si>
    <t>Итого прочая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</si>
  <si>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420</t>
  </si>
  <si>
    <t>переоценка основных средств и нематериальных активов</t>
  </si>
  <si>
    <t>431</t>
  </si>
  <si>
    <t>432</t>
  </si>
  <si>
    <t>Актуарные прибыли (убытки) по пенсионным обязательствам</t>
  </si>
  <si>
    <t>433</t>
  </si>
  <si>
    <t>434</t>
  </si>
  <si>
    <t>переоценка долевых финансовых инструментов, оцениваемых по справедливой стоимости через прочий совокупный доход</t>
  </si>
  <si>
    <t>435</t>
  </si>
  <si>
    <t>Итого прочий совокупный доход, не подлежащий реклассификации в доходы или расходы в последующие периоды (за вычетом налога на прибыль) (сумма строк с 431 по 435)</t>
  </si>
  <si>
    <t>440</t>
  </si>
  <si>
    <t xml:space="preserve">Общий совокупный доход (строка 300 + строка 400)
</t>
  </si>
  <si>
    <t>Общая совокупная прибыль относимая на:</t>
  </si>
  <si>
    <t>доля контролирующих собственников</t>
  </si>
  <si>
    <t>Прибыль на акцию:</t>
  </si>
  <si>
    <t>600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</si>
  <si>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</si>
  <si>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</si>
  <si>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</si>
  <si>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</si>
  <si>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 xml:space="preserve">Приложение 3 </t>
  </si>
  <si>
    <t xml:space="preserve">                           Приложение №4</t>
  </si>
  <si>
    <t xml:space="preserve">          к приказу Министра финансов Республики Казахстан</t>
  </si>
  <si>
    <t xml:space="preserve">                  </t>
  </si>
  <si>
    <t xml:space="preserve">                </t>
  </si>
  <si>
    <t xml:space="preserve">            от 28 июня 2017 года № 404</t>
  </si>
  <si>
    <t>Форма</t>
  </si>
  <si>
    <t xml:space="preserve">КОНСОЛИДИРОВАННЫЙ ОТЧЕТ О ДВИЖЕНИИ ДЕНЕЖНЫХ СРЕДСТВ  </t>
  </si>
  <si>
    <t xml:space="preserve">по состоянию на </t>
  </si>
  <si>
    <t>(прямой метод)</t>
  </si>
  <si>
    <t>Акционерное общество"Ульбинский металлургический завод"</t>
  </si>
  <si>
    <t>в тысячах тенге</t>
  </si>
  <si>
    <t xml:space="preserve">                              НАИМЕНОВАНИЕ ПОКАЗАТЕЛЕЙ</t>
  </si>
  <si>
    <t>Код стр.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</si>
  <si>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</si>
  <si>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</si>
  <si>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 xml:space="preserve">     в том числе:</t>
  </si>
  <si>
    <t xml:space="preserve">          реализация товаров и услуг</t>
  </si>
  <si>
    <t xml:space="preserve">          прочая выручка</t>
  </si>
  <si>
    <t xml:space="preserve">          авансы полученные от покупателей, заказчиков</t>
  </si>
  <si>
    <t xml:space="preserve">          поступления по договорам страхования</t>
  </si>
  <si>
    <t xml:space="preserve">          полученные вознаграждения</t>
  </si>
  <si>
    <t xml:space="preserve">          прочие поступления</t>
  </si>
  <si>
    <t>2. Выбытие денежных средств, всего (сумма строк с 021 по 027)</t>
  </si>
  <si>
    <t xml:space="preserve">          платежи поставщикам за товары и услуги</t>
  </si>
  <si>
    <t xml:space="preserve">          авансы выданные поставщикам товаров и услуг</t>
  </si>
  <si>
    <t xml:space="preserve">          выплаты по оплате труда</t>
  </si>
  <si>
    <t xml:space="preserve">          выплата вознаграждения </t>
  </si>
  <si>
    <t xml:space="preserve">          выплаты по договорам страхования</t>
  </si>
  <si>
    <t xml:space="preserve">          подоходный налог и другие платежи в бюджет</t>
  </si>
  <si>
    <t xml:space="preserve">          прочие выплаты</t>
  </si>
  <si>
    <t>3. Чистая сумма денежных средств операционной деятельности (стр.010-стр.020)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</si>
  <si>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</si>
  <si>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</si>
  <si>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 xml:space="preserve">          реализация основных средств </t>
  </si>
  <si>
    <t xml:space="preserve">          реализация нематериальных активов</t>
  </si>
  <si>
    <t xml:space="preserve">          реализация других долгосрочных активов</t>
  </si>
  <si>
    <t xml:space="preserve">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</si>
  <si>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реализация долговых инструментов других организаций</t>
  </si>
  <si>
    <t xml:space="preserve">          возмещение при потере контроля над дочерними организациями</t>
  </si>
  <si>
    <t xml:space="preserve">          изъятие денежных вкладов</t>
  </si>
  <si>
    <t xml:space="preserve">          реализация прочих финансовых активов</t>
  </si>
  <si>
    <t xml:space="preserve">          фьючерсные и форвардные контракты, опционы и свопы</t>
  </si>
  <si>
    <t xml:space="preserve">          полученные дивиденды</t>
  </si>
  <si>
    <t xml:space="preserve">          полученные вознаграждения </t>
  </si>
  <si>
    <t>2. Выбытие денежных средств, всего (сумма строк с 061 по 073)</t>
  </si>
  <si>
    <t xml:space="preserve">          приобретение основных средств</t>
  </si>
  <si>
    <t xml:space="preserve">          приобретение нематериальных активов</t>
  </si>
  <si>
    <t xml:space="preserve">          приобретение других долгосрочных активов</t>
  </si>
  <si>
    <t xml:space="preserve">          приобретение долевых инструментов других организаций (кроме дочерних) и долей участия в совместном предпринимательстве </t>
  </si>
  <si>
    <t xml:space="preserve">          приобретение долговых инструментов других организаций</t>
  </si>
  <si>
    <t xml:space="preserve">          приобретение контроля над дочерними организациями</t>
  </si>
  <si>
    <t xml:space="preserve">          размещение денежных вкладов</t>
  </si>
  <si>
    <t xml:space="preserve">          выплата вознаграждения</t>
  </si>
  <si>
    <t xml:space="preserve">          приобретение прочих финансовых активов</t>
  </si>
  <si>
    <t xml:space="preserve">          предоставление займов</t>
  </si>
  <si>
    <t xml:space="preserve">          инвестиции в ассоциированные и дочерние организации</t>
  </si>
  <si>
    <t>3. Чистая сумма денежных средств от инвестиционной деятельности (стр.040-стр.060)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</si>
  <si>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</si>
  <si>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</si>
  <si>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 xml:space="preserve">          эмиссия акций и других финансовых инструментов</t>
  </si>
  <si>
    <t xml:space="preserve">          получение займов</t>
  </si>
  <si>
    <t>2. Выбытие денежных средств, всего (сумма строк с 101 по 105)</t>
  </si>
  <si>
    <t xml:space="preserve">          погашение займов</t>
  </si>
  <si>
    <t xml:space="preserve">          выплата дивидендов</t>
  </si>
  <si>
    <t xml:space="preserve">          выплаты собственникам по акциям организации</t>
  </si>
  <si>
    <t xml:space="preserve">          прочие выбытия</t>
  </si>
  <si>
    <t>3. Чистая сумма денежных средств от финансовой деятельности (стр.090-стр.100)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</si>
  <si>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</si>
  <si>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</si>
  <si>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Увеличение(+)/уменьшение(-) денег (стр030+-стр080+-стр110+-стр120+-стр130)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</si>
  <si>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</si>
  <si>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</si>
  <si>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Приложение 5</t>
  </si>
  <si>
    <t xml:space="preserve">                           Приложение №6</t>
  </si>
  <si>
    <t>Консолидированный отчет об изменениях в капитале</t>
  </si>
  <si>
    <t>за период, заканчивающийся</t>
  </si>
  <si>
    <t>Наименование компонентов</t>
  </si>
  <si>
    <t>Капитал материнской организации</t>
  </si>
  <si>
    <t>Итого</t>
  </si>
  <si>
    <t>Доля неконтро-лирующих собственников</t>
  </si>
  <si>
    <t>Итого капитал</t>
  </si>
  <si>
    <t>Уставный (акционерный) капитал</t>
  </si>
  <si>
    <t>Нераспределенная прибыль</t>
  </si>
  <si>
    <t>Сальдо на 1 января предыдущего года</t>
  </si>
  <si>
    <t>Изменение в учетной политике</t>
  </si>
  <si>
    <t>Пересчитанное сальдо (строка 010 +/- строка 011)</t>
  </si>
  <si>
    <t>100</t>
  </si>
  <si>
    <t>Общий совокупный доход, всего(строка 210 + строка 220):</t>
  </si>
  <si>
    <t>Прибыль (убыток) за год</t>
  </si>
  <si>
    <t>210</t>
  </si>
  <si>
    <t>Прочий совокупный доход, всего (сумма строк с 221 по 229):</t>
  </si>
  <si>
    <t>220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</si>
  <si>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</si>
  <si>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221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</si>
  <si>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</si>
  <si>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222</t>
  </si>
  <si>
    <t>переоценка основных средств и нематериальных активов (за минусом налогового эффекта)</t>
  </si>
  <si>
    <t>223</t>
  </si>
  <si>
    <t>224</t>
  </si>
  <si>
    <t>225</t>
  </si>
  <si>
    <t>226</t>
  </si>
  <si>
    <t>Хеджирование денежных потоков (за минусом налогового эффекта)</t>
  </si>
  <si>
    <t>227</t>
  </si>
  <si>
    <t>хеджирование чистых инвестиций в зарубежные операции</t>
  </si>
  <si>
    <t>228</t>
  </si>
  <si>
    <t xml:space="preserve">курсовая разница по инвестициям в зарубежные
организации
</t>
  </si>
  <si>
    <t>229</t>
  </si>
  <si>
    <t>Операции с собственниками, всего (сумма строк с 310 по 318):</t>
  </si>
  <si>
    <t>300</t>
  </si>
  <si>
    <t>Вознаграждения работников акциями:</t>
  </si>
  <si>
    <t>310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</si>
  <si>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</si>
  <si>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</si>
  <si>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</si>
  <si>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</si>
  <si>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311</t>
  </si>
  <si>
    <t>Выпуск собственных долевых инструментов (акций)</t>
  </si>
  <si>
    <t>312</t>
  </si>
  <si>
    <t>Выпуск долевых инструментов связанный с объединением бизнеса</t>
  </si>
  <si>
    <t>313</t>
  </si>
  <si>
    <t>Долевой компонент конвертируемых инструментов ( за минусом налогового эффекта)</t>
  </si>
  <si>
    <t>314</t>
  </si>
  <si>
    <t>Выплата дивидендов</t>
  </si>
  <si>
    <t>315</t>
  </si>
  <si>
    <t>Прочие распределения в пользу собственников</t>
  </si>
  <si>
    <t>316</t>
  </si>
  <si>
    <t>Прочие операции с собственниками</t>
  </si>
  <si>
    <t>317</t>
  </si>
  <si>
    <t>Изменения в доле участия в дочерних организациях, не приводящей к потере контроля</t>
  </si>
  <si>
    <t>318</t>
  </si>
  <si>
    <t>Прочие операции</t>
  </si>
  <si>
    <t>319</t>
  </si>
  <si>
    <t>Сальдо на 1 января отчетного года ( строка 100 + строка 200 + строка 300+ строка 319)</t>
  </si>
  <si>
    <t>400</t>
  </si>
  <si>
    <t>Изменения в учетной политике</t>
  </si>
  <si>
    <t>401</t>
  </si>
  <si>
    <t>Корректировка начального сальдо (МСФО 15)</t>
  </si>
  <si>
    <t>Корректировка начального сальдо (МСФО 9)</t>
  </si>
  <si>
    <t>Корректировка начального сальдо (МСФО 16)</t>
  </si>
  <si>
    <t>Пересчитанное сальдо (строка 400 +/- строка 401)</t>
  </si>
  <si>
    <t>500</t>
  </si>
  <si>
    <t>Общий совокупный доход, всего (строка 610 + строка 620):</t>
  </si>
  <si>
    <t>610</t>
  </si>
  <si>
    <t>Прочий совокупный доход, всего (сумма строк с 621 по 629):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</si>
  <si>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</si>
  <si>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</si>
  <si>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</si>
  <si>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</si>
  <si>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</si>
  <si>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</si>
  <si>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</si>
  <si>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</si>
  <si>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</si>
  <si>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курсовая разница по инвестициям в зарубежные организации</t>
  </si>
  <si>
    <t>629</t>
  </si>
  <si>
    <t>Операции с собственниками, всего (сумма строк с 710 по 718):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</si>
  <si>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</si>
  <si>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</si>
  <si>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</si>
  <si>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</si>
  <si>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</si>
  <si>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</si>
  <si>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</si>
  <si>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</si>
  <si>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</si>
  <si>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</si>
  <si>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</si>
  <si>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Заместитель Председателя Правления                Чеботарёва Людмила Анатольевна</t>
  </si>
  <si>
    <r>
      <rPr>
        <b/>
        <sz val="10"/>
        <rFont val="Arial"/>
        <family val="2"/>
        <charset val="204"/>
      </rPr>
      <t>по экономике и финансам</t>
    </r>
    <r>
      <rPr>
        <sz val="10"/>
        <rFont val="Arial"/>
        <family val="2"/>
        <charset val="204"/>
      </rPr>
      <t xml:space="preserve">                                      (фамилия, имя, отчество)</t>
    </r>
  </si>
  <si>
    <r>
      <rPr>
        <b/>
        <sz val="10"/>
        <rFont val="Arial"/>
        <family val="2"/>
        <charset val="204"/>
      </rPr>
      <t>Главный бухгалтер</t>
    </r>
    <r>
      <rPr>
        <sz val="10"/>
        <rFont val="Arial"/>
        <family val="2"/>
        <charset val="204"/>
      </rPr>
      <t xml:space="preserve">                                                    </t>
    </r>
    <r>
      <rPr>
        <b/>
        <sz val="10"/>
        <rFont val="Arial"/>
        <family val="2"/>
        <charset val="204"/>
      </rPr>
      <t>Оразбекова Динара Тлеукеновна</t>
    </r>
  </si>
  <si>
    <t xml:space="preserve">                                                              (фамилия, имя, отчество)</t>
  </si>
  <si>
    <t>Сальдо на 31 марта отчетного года (строка 500 + строка 600 + строка 700 + строка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</si>
</sst>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[$€-2]* #,##0.00_);_([$€-2]* \(#,##0.00\);_([$€-2]* &quot;-&quot;??_)"/>
    <numFmt numFmtId="165" formatCode="#,##0.00_ ;\-#,##0.00\ "/>
    <numFmt numFmtId="166" formatCode="_-* #,##0_р_._-;\-* #,##0_р_._-;_-* &quot;-&quot;??_р_._-;_-@_-"/>
    <numFmt numFmtId="167" formatCode="_(* #,##0_);_(* \(#,##0\);_(* &quot;-&quot;_);_(@_)"/>
    <numFmt numFmtId="168" formatCode="_-* #,##0.00_р_._-;\-* #,##0.00_р_._-;_-* &quot;-&quot;??_р_._-;_-@_-"/>
    <numFmt numFmtId="169" formatCode="000"/>
    <numFmt numFmtId="170" formatCode="_(* #,##0.0_);_(* \(#,##0.0\);_(* &quot;-&quot;_);_(@_)"/>
  </numFmts>
  <fonts count="30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i/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sz val="9"/>
      <color indexed="8"/>
      <name val="Arial"/>
      <family val="2"/>
    </font>
    <font>
      <b/>
      <sz val="9"/>
      <color indexed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164" fontId="0" fillId="0" borderId="0"/>
    <xf numFmtId="168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</cellStyleXfs>
  <cellXfs count="252">
    <xf numFmtId="164" fontId="0" fillId="0" borderId="0" xfId="0"/>
    <xf numFmtId="164" fontId="2" fillId="0" borderId="0" xfId="2" applyFont="1" applyFill="1" applyAlignment="1">
      <alignment vertical="top" wrapText="1"/>
    </xf>
    <xf numFmtId="164" fontId="2" fillId="0" borderId="0" xfId="2" applyFont="1" applyFill="1"/>
    <xf numFmtId="49" fontId="3" fillId="0" borderId="0" xfId="2" applyNumberFormat="1" applyFont="1" applyFill="1" applyProtection="1">
      <protection locked="0"/>
    </xf>
    <xf numFmtId="164" fontId="1" fillId="0" borderId="0" xfId="0" applyFont="1" applyFill="1" applyAlignment="1">
      <alignment horizontal="right"/>
    </xf>
    <xf numFmtId="165" fontId="3" fillId="0" borderId="0" xfId="2" applyNumberFormat="1" applyFont="1" applyFill="1"/>
    <xf numFmtId="164" fontId="3" fillId="0" borderId="0" xfId="2" applyFont="1" applyFill="1"/>
    <xf numFmtId="164" fontId="3" fillId="0" borderId="0" xfId="2" applyFont="1" applyFill="1" applyAlignment="1">
      <alignment vertical="top" wrapText="1"/>
    </xf>
    <xf numFmtId="164" fontId="3" fillId="0" borderId="0" xfId="2" applyFont="1" applyFill="1" applyAlignment="1" applyProtection="1">
      <alignment horizontal="right"/>
      <protection locked="0"/>
    </xf>
    <xf numFmtId="166" fontId="3" fillId="0" borderId="0" xfId="2" applyNumberFormat="1" applyFont="1" applyFill="1" applyAlignment="1" applyProtection="1">
      <alignment horizontal="right"/>
      <protection locked="0"/>
    </xf>
    <xf numFmtId="164" fontId="2" fillId="0" borderId="0" xfId="2" applyFont="1" applyFill="1" applyProtection="1">
      <protection locked="0"/>
    </xf>
    <xf numFmtId="166" fontId="3" fillId="0" borderId="0" xfId="2" applyNumberFormat="1" applyFont="1" applyFill="1" applyProtection="1">
      <protection locked="0"/>
    </xf>
    <xf numFmtId="165" fontId="4" fillId="0" borderId="0" xfId="2" applyNumberFormat="1" applyFont="1" applyFill="1"/>
    <xf numFmtId="164" fontId="2" fillId="0" borderId="0" xfId="2" applyFont="1" applyFill="1" applyAlignment="1" applyProtection="1">
      <alignment wrapText="1"/>
      <protection locked="0"/>
    </xf>
    <xf numFmtId="166" fontId="2" fillId="0" borderId="0" xfId="2" applyNumberFormat="1" applyFont="1" applyFill="1" applyProtection="1">
      <protection locked="0"/>
    </xf>
    <xf numFmtId="3" fontId="3" fillId="0" borderId="0" xfId="2" applyNumberFormat="1" applyFont="1" applyFill="1" applyAlignment="1" applyProtection="1">
      <alignment horizontal="left"/>
      <protection locked="0"/>
    </xf>
    <xf numFmtId="0" fontId="5" fillId="0" borderId="0" xfId="2" applyNumberFormat="1" applyFont="1" applyFill="1" applyAlignment="1">
      <alignment horizontal="right" vertical="top" wrapText="1"/>
    </xf>
    <xf numFmtId="0" fontId="5" fillId="0" borderId="0" xfId="2" applyNumberFormat="1" applyFont="1" applyFill="1" applyAlignment="1" applyProtection="1">
      <alignment vertical="top" wrapText="1"/>
      <protection locked="0"/>
    </xf>
    <xf numFmtId="0" fontId="6" fillId="0" borderId="0" xfId="2" applyNumberFormat="1" applyFont="1" applyFill="1" applyAlignment="1">
      <alignment horizontal="right" vertical="top" wrapText="1"/>
    </xf>
    <xf numFmtId="0" fontId="6" fillId="0" borderId="0" xfId="2" applyNumberFormat="1" applyFont="1" applyFill="1" applyProtection="1">
      <protection locked="0"/>
    </xf>
    <xf numFmtId="14" fontId="6" fillId="0" borderId="0" xfId="2" applyNumberFormat="1" applyFont="1" applyFill="1" applyProtection="1">
      <protection locked="0"/>
    </xf>
    <xf numFmtId="0" fontId="3" fillId="0" borderId="0" xfId="2" applyNumberFormat="1" applyFont="1" applyFill="1" applyAlignment="1" applyProtection="1">
      <alignment vertical="top" wrapText="1"/>
      <protection locked="0"/>
    </xf>
    <xf numFmtId="0" fontId="2" fillId="0" borderId="1" xfId="2" applyNumberFormat="1" applyFont="1" applyFill="1" applyBorder="1" applyProtection="1">
      <protection locked="0"/>
    </xf>
    <xf numFmtId="0" fontId="2" fillId="0" borderId="1" xfId="2" applyNumberFormat="1" applyFont="1" applyFill="1" applyBorder="1"/>
    <xf numFmtId="165" fontId="4" fillId="0" borderId="0" xfId="2" applyNumberFormat="1" applyFont="1" applyFill="1" applyAlignment="1">
      <alignment horizontal="center" vertical="center"/>
    </xf>
    <xf numFmtId="164" fontId="3" fillId="0" borderId="0" xfId="2" applyFont="1" applyFill="1" applyAlignment="1">
      <alignment horizontal="center" vertical="center"/>
    </xf>
    <xf numFmtId="0" fontId="6" fillId="0" borderId="2" xfId="2" applyNumberFormat="1" applyFont="1" applyFill="1" applyBorder="1" applyAlignment="1">
      <alignment vertical="top" wrapText="1"/>
    </xf>
    <xf numFmtId="0" fontId="6" fillId="0" borderId="2" xfId="2" applyNumberFormat="1" applyFont="1" applyFill="1" applyBorder="1"/>
    <xf numFmtId="167" fontId="6" fillId="0" borderId="2" xfId="2" applyNumberFormat="1" applyFont="1" applyFill="1" applyBorder="1" applyAlignment="1" applyProtection="1">
      <alignment horizontal="right"/>
      <protection locked="0"/>
    </xf>
    <xf numFmtId="165" fontId="7" fillId="0" borderId="0" xfId="2" applyNumberFormat="1" applyFont="1" applyFill="1"/>
    <xf numFmtId="164" fontId="5" fillId="0" borderId="0" xfId="2" applyFont="1" applyFill="1"/>
    <xf numFmtId="0" fontId="2" fillId="0" borderId="2" xfId="2" applyNumberFormat="1" applyFont="1" applyFill="1" applyBorder="1" applyAlignment="1">
      <alignment vertical="top" wrapText="1"/>
    </xf>
    <xf numFmtId="0" fontId="2" fillId="0" borderId="2" xfId="2" applyNumberFormat="1" applyFont="1" applyFill="1" applyBorder="1" applyAlignment="1">
      <alignment horizontal="center"/>
    </xf>
    <xf numFmtId="167" fontId="8" fillId="0" borderId="2" xfId="2" applyNumberFormat="1" applyFont="1" applyFill="1" applyBorder="1" applyAlignment="1" applyProtection="1">
      <alignment horizontal="right" wrapText="1"/>
      <protection locked="0"/>
    </xf>
    <xf numFmtId="167" fontId="8" fillId="0" borderId="2" xfId="2" applyNumberFormat="1" applyFont="1" applyFill="1" applyBorder="1" applyAlignment="1" applyProtection="1">
      <alignment horizontal="right"/>
      <protection locked="0"/>
    </xf>
    <xf numFmtId="167" fontId="8" fillId="0" borderId="2" xfId="2" applyNumberFormat="1" applyFont="1" applyFill="1" applyBorder="1" applyAlignment="1">
      <alignment horizontal="right"/>
    </xf>
    <xf numFmtId="167" fontId="8" fillId="0" borderId="2" xfId="2" quotePrefix="1" applyNumberFormat="1" applyFont="1" applyFill="1" applyBorder="1" applyAlignment="1">
      <alignment horizontal="right" wrapText="1"/>
    </xf>
    <xf numFmtId="164" fontId="0" fillId="0" borderId="2" xfId="0" applyFill="1" applyBorder="1" applyAlignment="1">
      <alignment horizontal="left" indent="2"/>
    </xf>
    <xf numFmtId="0" fontId="9" fillId="0" borderId="2" xfId="2" applyNumberFormat="1" applyFont="1" applyFill="1" applyBorder="1" applyAlignment="1">
      <alignment horizontal="center"/>
    </xf>
    <xf numFmtId="167" fontId="10" fillId="0" borderId="2" xfId="2" applyNumberFormat="1" applyFont="1" applyFill="1" applyBorder="1" applyAlignment="1" applyProtection="1">
      <alignment horizontal="right"/>
      <protection locked="0"/>
    </xf>
    <xf numFmtId="165" fontId="11" fillId="0" borderId="0" xfId="2" applyNumberFormat="1" applyFont="1" applyFill="1"/>
    <xf numFmtId="164" fontId="12" fillId="0" borderId="0" xfId="2" applyFont="1" applyFill="1"/>
    <xf numFmtId="164" fontId="13" fillId="0" borderId="0" xfId="2" applyFont="1" applyFill="1"/>
    <xf numFmtId="49" fontId="2" fillId="0" borderId="2" xfId="2" applyNumberFormat="1" applyFont="1" applyFill="1" applyBorder="1" applyAlignment="1">
      <alignment horizontal="center"/>
    </xf>
    <xf numFmtId="0" fontId="3" fillId="0" borderId="2" xfId="2" applyNumberFormat="1" applyFont="1" applyFill="1" applyBorder="1" applyAlignment="1">
      <alignment vertical="top" wrapText="1"/>
    </xf>
    <xf numFmtId="49" fontId="3" fillId="0" borderId="2" xfId="2" applyNumberFormat="1" applyFont="1" applyFill="1" applyBorder="1" applyAlignment="1">
      <alignment horizontal="center"/>
    </xf>
    <xf numFmtId="167" fontId="14" fillId="0" borderId="2" xfId="2" applyNumberFormat="1" applyFont="1" applyFill="1" applyBorder="1" applyAlignment="1" applyProtection="1">
      <alignment horizontal="right"/>
      <protection locked="0"/>
    </xf>
    <xf numFmtId="165" fontId="12" fillId="0" borderId="0" xfId="2" applyNumberFormat="1" applyFont="1" applyFill="1"/>
    <xf numFmtId="0" fontId="6" fillId="0" borderId="2" xfId="2" applyNumberFormat="1" applyFont="1" applyFill="1" applyBorder="1" applyAlignment="1">
      <alignment horizontal="center"/>
    </xf>
    <xf numFmtId="167" fontId="15" fillId="0" borderId="2" xfId="2" quotePrefix="1" applyNumberFormat="1" applyFont="1" applyFill="1" applyBorder="1" applyAlignment="1">
      <alignment horizontal="right" wrapText="1"/>
    </xf>
    <xf numFmtId="167" fontId="15" fillId="0" borderId="2" xfId="2" applyNumberFormat="1" applyFont="1" applyFill="1" applyBorder="1" applyAlignment="1" applyProtection="1">
      <alignment horizontal="right"/>
      <protection locked="0"/>
    </xf>
    <xf numFmtId="0" fontId="3" fillId="0" borderId="2" xfId="2" applyNumberFormat="1" applyFont="1" applyFill="1" applyBorder="1" applyAlignment="1">
      <alignment horizontal="center"/>
    </xf>
    <xf numFmtId="167" fontId="14" fillId="0" borderId="2" xfId="2" quotePrefix="1" applyNumberFormat="1" applyFont="1" applyFill="1" applyBorder="1" applyAlignment="1">
      <alignment horizontal="right" wrapText="1"/>
    </xf>
    <xf numFmtId="164" fontId="0" fillId="0" borderId="2" xfId="0" applyFill="1" applyBorder="1" applyAlignment="1">
      <alignment horizontal="left"/>
    </xf>
    <xf numFmtId="167" fontId="16" fillId="0" borderId="2" xfId="2" applyNumberFormat="1" applyFont="1" applyFill="1" applyBorder="1" applyAlignment="1" applyProtection="1">
      <alignment horizontal="right"/>
      <protection locked="0"/>
    </xf>
    <xf numFmtId="167" fontId="14" fillId="0" borderId="2" xfId="2" applyNumberFormat="1" applyFont="1" applyFill="1" applyBorder="1" applyAlignment="1">
      <alignment horizontal="right"/>
    </xf>
    <xf numFmtId="0" fontId="12" fillId="0" borderId="2" xfId="2" applyNumberFormat="1" applyFont="1" applyFill="1" applyBorder="1" applyAlignment="1">
      <alignment horizontal="center"/>
    </xf>
    <xf numFmtId="164" fontId="1" fillId="0" borderId="2" xfId="0" applyFont="1" applyFill="1" applyBorder="1" applyAlignment="1">
      <alignment horizontal="left" indent="2"/>
    </xf>
    <xf numFmtId="0" fontId="6" fillId="0" borderId="2" xfId="2" applyNumberFormat="1" applyFont="1" applyFill="1" applyBorder="1" applyAlignment="1">
      <alignment horizontal="left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167" fontId="15" fillId="0" borderId="2" xfId="2" applyNumberFormat="1" applyFont="1" applyFill="1" applyBorder="1" applyAlignment="1" applyProtection="1">
      <alignment horizontal="right" vertical="center" wrapText="1"/>
      <protection locked="0"/>
    </xf>
    <xf numFmtId="165" fontId="7" fillId="0" borderId="0" xfId="2" applyNumberFormat="1" applyFont="1" applyFill="1" applyAlignment="1">
      <alignment horizontal="center" vertical="center"/>
    </xf>
    <xf numFmtId="164" fontId="5" fillId="0" borderId="0" xfId="2" applyFont="1" applyFill="1" applyAlignment="1">
      <alignment horizontal="center" vertical="center"/>
    </xf>
    <xf numFmtId="0" fontId="0" fillId="0" borderId="2" xfId="0" applyNumberFormat="1" applyFill="1" applyBorder="1" applyAlignment="1" applyProtection="1">
      <alignment horizontal="left" indent="1"/>
      <protection hidden="1"/>
    </xf>
    <xf numFmtId="0" fontId="0" fillId="0" borderId="2" xfId="0" applyNumberFormat="1" applyFill="1" applyBorder="1" applyAlignment="1" applyProtection="1">
      <alignment horizontal="left" wrapText="1" indent="1"/>
      <protection hidden="1"/>
    </xf>
    <xf numFmtId="167" fontId="15" fillId="0" borderId="2" xfId="2" applyNumberFormat="1" applyFont="1" applyFill="1" applyBorder="1" applyAlignment="1">
      <alignment horizontal="right"/>
    </xf>
    <xf numFmtId="0" fontId="2" fillId="0" borderId="0" xfId="2" applyNumberFormat="1" applyFont="1" applyFill="1" applyAlignment="1" applyProtection="1">
      <alignment vertical="top" wrapText="1"/>
      <protection locked="0"/>
    </xf>
    <xf numFmtId="0" fontId="2" fillId="0" borderId="0" xfId="2" applyNumberFormat="1" applyFont="1" applyFill="1" applyProtection="1">
      <protection locked="0"/>
    </xf>
    <xf numFmtId="167" fontId="4" fillId="0" borderId="0" xfId="2" applyNumberFormat="1" applyFont="1" applyFill="1"/>
    <xf numFmtId="164" fontId="3" fillId="0" borderId="0" xfId="2" applyFont="1" applyFill="1" applyProtection="1">
      <protection locked="0"/>
    </xf>
    <xf numFmtId="164" fontId="3" fillId="0" borderId="0" xfId="2" applyFont="1" applyAlignment="1">
      <alignment vertical="top" wrapText="1"/>
    </xf>
    <xf numFmtId="164" fontId="3" fillId="0" borderId="0" xfId="2" applyFont="1"/>
    <xf numFmtId="49" fontId="3" fillId="0" borderId="0" xfId="2" applyNumberFormat="1" applyFont="1" applyProtection="1">
      <protection locked="0"/>
    </xf>
    <xf numFmtId="164" fontId="1" fillId="0" borderId="0" xfId="0" applyFont="1" applyAlignment="1">
      <alignment horizontal="right"/>
    </xf>
    <xf numFmtId="4" fontId="3" fillId="0" borderId="0" xfId="2" applyNumberFormat="1" applyFont="1"/>
    <xf numFmtId="166" fontId="3" fillId="0" borderId="0" xfId="2" applyNumberFormat="1" applyFont="1" applyAlignment="1" applyProtection="1">
      <alignment horizontal="right"/>
      <protection locked="0"/>
    </xf>
    <xf numFmtId="0" fontId="3" fillId="0" borderId="0" xfId="2" applyNumberFormat="1" applyFont="1"/>
    <xf numFmtId="0" fontId="3" fillId="0" borderId="0" xfId="2" applyNumberFormat="1" applyFont="1" applyAlignment="1">
      <alignment horizontal="right"/>
    </xf>
    <xf numFmtId="0" fontId="12" fillId="0" borderId="0" xfId="2" applyNumberFormat="1" applyFont="1"/>
    <xf numFmtId="0" fontId="5" fillId="0" borderId="0" xfId="2" applyNumberFormat="1" applyFont="1" applyAlignment="1" applyProtection="1">
      <alignment horizontal="right"/>
      <protection locked="0"/>
    </xf>
    <xf numFmtId="0" fontId="3" fillId="0" borderId="0" xfId="2" applyNumberFormat="1" applyFont="1" applyProtection="1">
      <protection locked="0"/>
    </xf>
    <xf numFmtId="14" fontId="5" fillId="0" borderId="0" xfId="2" applyNumberFormat="1" applyFont="1" applyProtection="1">
      <protection locked="0"/>
    </xf>
    <xf numFmtId="0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NumberFormat="1" applyFont="1" applyBorder="1" applyAlignment="1">
      <alignment horizontal="right"/>
    </xf>
    <xf numFmtId="4" fontId="3" fillId="0" borderId="0" xfId="2" applyNumberFormat="1" applyFont="1" applyAlignment="1">
      <alignment vertical="center"/>
    </xf>
    <xf numFmtId="0" fontId="12" fillId="0" borderId="0" xfId="2" applyNumberFormat="1" applyFont="1" applyAlignment="1">
      <alignment vertical="center"/>
    </xf>
    <xf numFmtId="0" fontId="3" fillId="0" borderId="0" xfId="2" applyNumberFormat="1" applyFont="1" applyAlignment="1">
      <alignment vertical="center"/>
    </xf>
    <xf numFmtId="4" fontId="3" fillId="0" borderId="0" xfId="0" applyNumberFormat="1" applyFont="1" applyAlignment="1">
      <alignment horizontal="center" textRotation="90" wrapText="1"/>
    </xf>
    <xf numFmtId="164" fontId="12" fillId="0" borderId="0" xfId="0" applyFont="1" applyAlignment="1">
      <alignment horizontal="center" textRotation="90" wrapText="1"/>
    </xf>
    <xf numFmtId="0" fontId="3" fillId="0" borderId="2" xfId="2" applyNumberFormat="1" applyFont="1" applyBorder="1" applyAlignment="1">
      <alignment wrapText="1"/>
    </xf>
    <xf numFmtId="49" fontId="3" fillId="0" borderId="2" xfId="2" applyNumberFormat="1" applyFont="1" applyBorder="1" applyAlignment="1">
      <alignment horizontal="center"/>
    </xf>
    <xf numFmtId="4" fontId="3" fillId="0" borderId="0" xfId="0" applyNumberFormat="1" applyFont="1"/>
    <xf numFmtId="167" fontId="3" fillId="0" borderId="2" xfId="2" applyNumberFormat="1" applyFont="1" applyBorder="1" applyProtection="1">
      <protection locked="0"/>
    </xf>
    <xf numFmtId="0" fontId="5" fillId="0" borderId="2" xfId="2" applyNumberFormat="1" applyFont="1" applyBorder="1" applyAlignment="1">
      <alignment wrapText="1"/>
    </xf>
    <xf numFmtId="49" fontId="5" fillId="0" borderId="2" xfId="2" applyNumberFormat="1" applyFont="1" applyBorder="1" applyAlignment="1">
      <alignment horizontal="center"/>
    </xf>
    <xf numFmtId="167" fontId="5" fillId="0" borderId="2" xfId="2" quotePrefix="1" applyNumberFormat="1" applyFont="1" applyBorder="1" applyAlignment="1">
      <alignment horizontal="center"/>
    </xf>
    <xf numFmtId="4" fontId="5" fillId="0" borderId="0" xfId="2" applyNumberFormat="1" applyFont="1"/>
    <xf numFmtId="0" fontId="18" fillId="0" borderId="0" xfId="2" applyNumberFormat="1" applyFont="1"/>
    <xf numFmtId="0" fontId="5" fillId="0" borderId="0" xfId="2" applyNumberFormat="1" applyFont="1"/>
    <xf numFmtId="167" fontId="3" fillId="0" borderId="2" xfId="2" applyNumberFormat="1" applyFont="1" applyFill="1" applyBorder="1" applyProtection="1">
      <protection locked="0"/>
    </xf>
    <xf numFmtId="167" fontId="12" fillId="0" borderId="0" xfId="2" applyNumberFormat="1" applyFont="1"/>
    <xf numFmtId="0" fontId="19" fillId="0" borderId="0" xfId="2" applyNumberFormat="1" applyFont="1"/>
    <xf numFmtId="167" fontId="3" fillId="0" borderId="5" xfId="2" applyNumberFormat="1" applyFont="1" applyBorder="1" applyProtection="1">
      <protection locked="0"/>
    </xf>
    <xf numFmtId="167" fontId="5" fillId="0" borderId="2" xfId="2" applyNumberFormat="1" applyFont="1" applyBorder="1" applyProtection="1">
      <protection locked="0"/>
    </xf>
    <xf numFmtId="167" fontId="5" fillId="0" borderId="5" xfId="2" applyNumberFormat="1" applyFont="1" applyBorder="1" applyProtection="1">
      <protection locked="0"/>
    </xf>
    <xf numFmtId="0" fontId="3" fillId="0" borderId="2" xfId="2" applyNumberFormat="1" applyFont="1" applyBorder="1"/>
    <xf numFmtId="4" fontId="3" fillId="0" borderId="2" xfId="2" applyNumberFormat="1" applyFont="1" applyBorder="1" applyProtection="1">
      <protection locked="0"/>
    </xf>
    <xf numFmtId="0" fontId="5" fillId="0" borderId="0" xfId="2" applyNumberFormat="1" applyFont="1" applyAlignment="1" applyProtection="1">
      <alignment wrapText="1"/>
      <protection locked="0"/>
    </xf>
    <xf numFmtId="4" fontId="3" fillId="0" borderId="0" xfId="2" applyNumberFormat="1" applyFont="1" applyProtection="1">
      <protection locked="0"/>
    </xf>
    <xf numFmtId="0" fontId="12" fillId="0" borderId="0" xfId="2" applyNumberFormat="1" applyFont="1" applyProtection="1">
      <protection locked="0"/>
    </xf>
    <xf numFmtId="164" fontId="1" fillId="0" borderId="0" xfId="0" applyFont="1" applyProtection="1">
      <protection locked="0"/>
    </xf>
    <xf numFmtId="164" fontId="0" fillId="0" borderId="0" xfId="0" applyProtection="1">
      <protection locked="0"/>
    </xf>
    <xf numFmtId="166" fontId="22" fillId="0" borderId="0" xfId="1" applyNumberFormat="1" applyFont="1" applyFill="1" applyProtection="1"/>
    <xf numFmtId="164" fontId="2" fillId="0" borderId="0" xfId="2" applyFont="1" applyAlignment="1">
      <alignment vertical="top" wrapText="1"/>
    </xf>
    <xf numFmtId="164" fontId="2" fillId="0" borderId="0" xfId="2" applyFont="1"/>
    <xf numFmtId="166" fontId="3" fillId="0" borderId="0" xfId="2" applyNumberFormat="1" applyFont="1"/>
    <xf numFmtId="164" fontId="17" fillId="0" borderId="0" xfId="0" applyFont="1"/>
    <xf numFmtId="164" fontId="1" fillId="0" borderId="0" xfId="0" applyFont="1"/>
    <xf numFmtId="164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164" fontId="23" fillId="0" borderId="0" xfId="0" applyFont="1"/>
    <xf numFmtId="164" fontId="3" fillId="0" borderId="0" xfId="0" applyFont="1" applyAlignment="1" applyProtection="1">
      <alignment horizontal="center" vertical="top"/>
      <protection locked="0"/>
    </xf>
    <xf numFmtId="164" fontId="17" fillId="0" borderId="0" xfId="0" applyFont="1" applyAlignment="1">
      <alignment horizontal="right"/>
    </xf>
    <xf numFmtId="164" fontId="5" fillId="0" borderId="0" xfId="0" applyFont="1" applyAlignment="1">
      <alignment horizontal="center" vertical="top"/>
    </xf>
    <xf numFmtId="164" fontId="24" fillId="0" borderId="0" xfId="0" applyFont="1" applyAlignment="1">
      <alignment horizontal="center" vertical="top"/>
    </xf>
    <xf numFmtId="164" fontId="24" fillId="0" borderId="0" xfId="0" applyFont="1" applyAlignment="1">
      <alignment horizontal="center"/>
    </xf>
    <xf numFmtId="14" fontId="24" fillId="0" borderId="0" xfId="0" applyNumberFormat="1" applyFont="1" applyAlignment="1">
      <alignment horizontal="center" vertical="top"/>
    </xf>
    <xf numFmtId="164" fontId="23" fillId="0" borderId="0" xfId="0" applyFont="1" applyAlignment="1">
      <alignment horizontal="right"/>
    </xf>
    <xf numFmtId="164" fontId="5" fillId="0" borderId="0" xfId="0" applyFont="1" applyAlignment="1" applyProtection="1">
      <alignment horizontal="center" vertical="top"/>
      <protection locked="0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>
      <alignment horizontal="right" vertical="top"/>
    </xf>
    <xf numFmtId="0" fontId="3" fillId="0" borderId="2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top"/>
    </xf>
    <xf numFmtId="0" fontId="5" fillId="0" borderId="2" xfId="0" applyNumberFormat="1" applyFont="1" applyBorder="1" applyAlignment="1" applyProtection="1">
      <alignment horizontal="center" vertical="top"/>
      <protection locked="0"/>
    </xf>
    <xf numFmtId="0" fontId="5" fillId="0" borderId="2" xfId="0" applyNumberFormat="1" applyFont="1" applyBorder="1" applyProtection="1">
      <protection locked="0"/>
    </xf>
    <xf numFmtId="0" fontId="5" fillId="0" borderId="2" xfId="0" applyNumberFormat="1" applyFont="1" applyBorder="1"/>
    <xf numFmtId="169" fontId="5" fillId="0" borderId="2" xfId="0" applyNumberFormat="1" applyFont="1" applyBorder="1" applyAlignment="1" applyProtection="1">
      <alignment horizontal="center" vertical="top"/>
      <protection locked="0"/>
    </xf>
    <xf numFmtId="3" fontId="5" fillId="0" borderId="2" xfId="0" applyNumberFormat="1" applyFont="1" applyBorder="1" applyAlignment="1">
      <alignment horizontal="right" wrapText="1"/>
    </xf>
    <xf numFmtId="0" fontId="3" fillId="0" borderId="2" xfId="0" applyNumberFormat="1" applyFont="1" applyBorder="1"/>
    <xf numFmtId="0" fontId="3" fillId="0" borderId="2" xfId="0" applyNumberFormat="1" applyFont="1" applyBorder="1" applyAlignment="1" applyProtection="1">
      <alignment horizontal="center" vertical="top"/>
      <protection locked="0"/>
    </xf>
    <xf numFmtId="3" fontId="3" fillId="0" borderId="2" xfId="0" applyNumberFormat="1" applyFont="1" applyBorder="1" applyAlignment="1" applyProtection="1">
      <alignment horizontal="right"/>
      <protection locked="0"/>
    </xf>
    <xf numFmtId="169" fontId="3" fillId="0" borderId="2" xfId="0" applyNumberFormat="1" applyFont="1" applyBorder="1" applyAlignment="1" applyProtection="1">
      <alignment horizontal="center" vertical="top"/>
      <protection locked="0"/>
    </xf>
    <xf numFmtId="3" fontId="3" fillId="0" borderId="2" xfId="0" applyNumberFormat="1" applyFont="1" applyBorder="1" applyAlignment="1" applyProtection="1">
      <alignment horizontal="right" wrapText="1"/>
      <protection locked="0"/>
    </xf>
    <xf numFmtId="0" fontId="3" fillId="0" borderId="2" xfId="0" applyNumberFormat="1" applyFont="1" applyBorder="1" applyAlignment="1">
      <alignment horizontal="left" vertical="top"/>
    </xf>
    <xf numFmtId="3" fontId="3" fillId="0" borderId="2" xfId="0" applyNumberFormat="1" applyFont="1" applyBorder="1" applyAlignment="1" applyProtection="1">
      <alignment horizontal="right" vertical="top" wrapText="1"/>
      <protection locked="0"/>
    </xf>
    <xf numFmtId="3" fontId="3" fillId="0" borderId="2" xfId="4" applyNumberFormat="1" applyFont="1" applyBorder="1" applyAlignment="1" applyProtection="1">
      <alignment horizontal="right" wrapText="1"/>
      <protection locked="0"/>
    </xf>
    <xf numFmtId="3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top"/>
    </xf>
    <xf numFmtId="3" fontId="3" fillId="0" borderId="2" xfId="0" applyNumberFormat="1" applyFont="1" applyBorder="1" applyProtection="1">
      <protection locked="0"/>
    </xf>
    <xf numFmtId="3" fontId="3" fillId="0" borderId="2" xfId="0" applyNumberFormat="1" applyFont="1" applyBorder="1" applyAlignment="1" applyProtection="1">
      <alignment horizontal="left" wrapText="1"/>
      <protection locked="0"/>
    </xf>
    <xf numFmtId="3" fontId="3" fillId="0" borderId="2" xfId="0" applyNumberFormat="1" applyFont="1" applyFill="1" applyBorder="1" applyAlignment="1" applyProtection="1">
      <alignment horizontal="right" wrapText="1"/>
      <protection locked="0"/>
    </xf>
    <xf numFmtId="3" fontId="3" fillId="0" borderId="2" xfId="4" applyNumberFormat="1" applyFont="1" applyBorder="1" applyAlignment="1" applyProtection="1">
      <alignment horizontal="left" wrapText="1"/>
      <protection locked="0"/>
    </xf>
    <xf numFmtId="0" fontId="5" fillId="0" borderId="2" xfId="0" applyNumberFormat="1" applyFont="1" applyBorder="1" applyAlignment="1">
      <alignment wrapText="1"/>
    </xf>
    <xf numFmtId="3" fontId="5" fillId="0" borderId="2" xfId="0" applyNumberFormat="1" applyFont="1" applyBorder="1"/>
    <xf numFmtId="3" fontId="5" fillId="0" borderId="2" xfId="0" applyNumberFormat="1" applyFont="1" applyBorder="1" applyAlignment="1" applyProtection="1">
      <alignment horizontal="left" vertical="top" wrapText="1"/>
      <protection locked="0"/>
    </xf>
    <xf numFmtId="3" fontId="5" fillId="0" borderId="2" xfId="0" applyNumberFormat="1" applyFont="1" applyBorder="1" applyProtection="1">
      <protection locked="0"/>
    </xf>
    <xf numFmtId="0" fontId="3" fillId="0" borderId="2" xfId="0" applyNumberFormat="1" applyFont="1" applyBorder="1" applyAlignment="1">
      <alignment vertical="top" wrapText="1"/>
    </xf>
    <xf numFmtId="3" fontId="5" fillId="0" borderId="2" xfId="0" applyNumberFormat="1" applyFont="1" applyFill="1" applyBorder="1" applyAlignment="1" applyProtection="1">
      <alignment horizontal="right" wrapText="1"/>
      <protection locked="0"/>
    </xf>
    <xf numFmtId="3" fontId="5" fillId="0" borderId="2" xfId="0" applyNumberFormat="1" applyFont="1" applyBorder="1" applyAlignment="1" applyProtection="1">
      <alignment horizontal="right" wrapText="1"/>
      <protection locked="0"/>
    </xf>
    <xf numFmtId="3" fontId="3" fillId="0" borderId="2" xfId="0" applyNumberFormat="1" applyFont="1" applyBorder="1" applyAlignment="1">
      <alignment horizontal="right" wrapText="1"/>
    </xf>
    <xf numFmtId="0" fontId="17" fillId="0" borderId="0" xfId="2" applyNumberFormat="1" applyFont="1" applyAlignment="1" applyProtection="1">
      <alignment wrapText="1"/>
      <protection locked="0"/>
    </xf>
    <xf numFmtId="0" fontId="17" fillId="0" borderId="0" xfId="2" applyNumberFormat="1" applyFont="1" applyProtection="1">
      <protection locked="0"/>
    </xf>
    <xf numFmtId="168" fontId="17" fillId="0" borderId="0" xfId="1" applyFont="1" applyFill="1" applyProtection="1"/>
    <xf numFmtId="0" fontId="17" fillId="0" borderId="0" xfId="2" applyNumberFormat="1" applyFont="1"/>
    <xf numFmtId="0" fontId="17" fillId="0" borderId="0" xfId="2" applyNumberFormat="1" applyFont="1" applyAlignment="1" applyProtection="1">
      <alignment horizontal="right"/>
      <protection locked="0"/>
    </xf>
    <xf numFmtId="0" fontId="25" fillId="0" borderId="0" xfId="2" applyNumberFormat="1" applyFont="1" applyAlignment="1" applyProtection="1">
      <alignment horizontal="right"/>
      <protection locked="0"/>
    </xf>
    <xf numFmtId="0" fontId="26" fillId="0" borderId="0" xfId="2" applyNumberFormat="1" applyFont="1" applyProtection="1">
      <protection locked="0"/>
    </xf>
    <xf numFmtId="0" fontId="25" fillId="0" borderId="0" xfId="2" applyNumberFormat="1" applyFont="1" applyProtection="1">
      <protection locked="0"/>
    </xf>
    <xf numFmtId="0" fontId="26" fillId="0" borderId="0" xfId="2" applyNumberFormat="1" applyFont="1" applyAlignment="1" applyProtection="1">
      <alignment wrapText="1"/>
      <protection locked="0"/>
    </xf>
    <xf numFmtId="168" fontId="27" fillId="0" borderId="0" xfId="1" applyFont="1" applyFill="1" applyProtection="1"/>
    <xf numFmtId="0" fontId="25" fillId="0" borderId="0" xfId="2" applyNumberFormat="1" applyFont="1" applyAlignment="1" applyProtection="1">
      <alignment wrapText="1"/>
      <protection locked="0"/>
    </xf>
    <xf numFmtId="14" fontId="25" fillId="0" borderId="0" xfId="2" applyNumberFormat="1" applyFont="1" applyAlignment="1" applyProtection="1">
      <alignment horizontal="left" wrapText="1"/>
      <protection locked="0"/>
    </xf>
    <xf numFmtId="0" fontId="26" fillId="0" borderId="1" xfId="2" applyNumberFormat="1" applyFont="1" applyBorder="1" applyProtection="1">
      <protection locked="0"/>
    </xf>
    <xf numFmtId="0" fontId="26" fillId="0" borderId="1" xfId="2" applyNumberFormat="1" applyFont="1" applyBorder="1" applyAlignment="1" applyProtection="1">
      <alignment wrapText="1"/>
      <protection locked="0"/>
    </xf>
    <xf numFmtId="0" fontId="26" fillId="0" borderId="1" xfId="2" applyNumberFormat="1" applyFont="1" applyBorder="1" applyAlignment="1" applyProtection="1">
      <alignment horizontal="right"/>
      <protection locked="0"/>
    </xf>
    <xf numFmtId="0" fontId="17" fillId="0" borderId="0" xfId="2" applyNumberFormat="1" applyFont="1" applyAlignment="1">
      <alignment horizontal="center" vertical="center"/>
    </xf>
    <xf numFmtId="0" fontId="26" fillId="0" borderId="2" xfId="2" applyNumberFormat="1" applyFont="1" applyBorder="1" applyAlignment="1" applyProtection="1">
      <alignment horizontal="center" vertical="center" wrapText="1"/>
      <protection locked="0"/>
    </xf>
    <xf numFmtId="0" fontId="25" fillId="0" borderId="2" xfId="2" applyNumberFormat="1" applyFont="1" applyBorder="1" applyAlignment="1">
      <alignment wrapText="1"/>
    </xf>
    <xf numFmtId="49" fontId="25" fillId="0" borderId="2" xfId="2" applyNumberFormat="1" applyFont="1" applyBorder="1" applyAlignment="1" applyProtection="1">
      <alignment horizontal="center" wrapText="1"/>
      <protection locked="0"/>
    </xf>
    <xf numFmtId="167" fontId="28" fillId="0" borderId="2" xfId="2" applyNumberFormat="1" applyFont="1" applyBorder="1" applyAlignment="1" applyProtection="1">
      <alignment wrapText="1"/>
      <protection locked="0"/>
    </xf>
    <xf numFmtId="167" fontId="28" fillId="0" borderId="2" xfId="2" quotePrefix="1" applyNumberFormat="1" applyFont="1" applyBorder="1" applyAlignment="1" applyProtection="1">
      <alignment wrapText="1"/>
      <protection locked="0"/>
    </xf>
    <xf numFmtId="168" fontId="29" fillId="0" borderId="0" xfId="1" applyFont="1" applyFill="1" applyProtection="1"/>
    <xf numFmtId="0" fontId="23" fillId="0" borderId="0" xfId="2" applyNumberFormat="1" applyFont="1"/>
    <xf numFmtId="0" fontId="26" fillId="0" borderId="2" xfId="2" applyNumberFormat="1" applyFont="1" applyBorder="1" applyAlignment="1">
      <alignment wrapText="1"/>
    </xf>
    <xf numFmtId="49" fontId="26" fillId="0" borderId="2" xfId="2" applyNumberFormat="1" applyFont="1" applyBorder="1" applyAlignment="1" applyProtection="1">
      <alignment horizontal="center" wrapText="1"/>
      <protection locked="0"/>
    </xf>
    <xf numFmtId="167" fontId="26" fillId="0" borderId="2" xfId="2" applyNumberFormat="1" applyFont="1" applyBorder="1" applyAlignment="1" applyProtection="1">
      <alignment wrapText="1"/>
      <protection locked="0"/>
    </xf>
    <xf numFmtId="167" fontId="26" fillId="0" borderId="2" xfId="2" quotePrefix="1" applyNumberFormat="1" applyFont="1" applyBorder="1" applyAlignment="1" applyProtection="1">
      <alignment wrapText="1"/>
      <protection locked="0"/>
    </xf>
    <xf numFmtId="167" fontId="17" fillId="0" borderId="2" xfId="0" applyNumberFormat="1" applyFont="1" applyBorder="1" applyAlignment="1" applyProtection="1">
      <alignment wrapText="1"/>
      <protection locked="0"/>
    </xf>
    <xf numFmtId="167" fontId="28" fillId="0" borderId="2" xfId="2" quotePrefix="1" applyNumberFormat="1" applyFont="1" applyBorder="1" applyProtection="1">
      <protection locked="0"/>
    </xf>
    <xf numFmtId="167" fontId="28" fillId="0" borderId="2" xfId="2" applyNumberFormat="1" applyFont="1" applyBorder="1" applyProtection="1">
      <protection locked="0"/>
    </xf>
    <xf numFmtId="167" fontId="17" fillId="0" borderId="2" xfId="0" applyNumberFormat="1" applyFont="1" applyBorder="1" applyProtection="1">
      <protection locked="0"/>
    </xf>
    <xf numFmtId="167" fontId="17" fillId="0" borderId="2" xfId="0" quotePrefix="1" applyNumberFormat="1" applyFont="1" applyBorder="1" applyProtection="1">
      <protection locked="0"/>
    </xf>
    <xf numFmtId="0" fontId="26" fillId="0" borderId="2" xfId="2" applyNumberFormat="1" applyFont="1" applyBorder="1" applyAlignment="1">
      <alignment vertical="top" wrapText="1"/>
    </xf>
    <xf numFmtId="49" fontId="26" fillId="0" borderId="2" xfId="2" applyNumberFormat="1" applyFont="1" applyBorder="1" applyAlignment="1" applyProtection="1">
      <alignment horizontal="center" vertical="top" wrapText="1"/>
      <protection locked="0"/>
    </xf>
    <xf numFmtId="167" fontId="17" fillId="0" borderId="2" xfId="0" applyNumberFormat="1" applyFont="1" applyBorder="1" applyAlignment="1" applyProtection="1">
      <alignment vertical="top" wrapText="1"/>
      <protection locked="0"/>
    </xf>
    <xf numFmtId="167" fontId="26" fillId="0" borderId="2" xfId="2" applyNumberFormat="1" applyFont="1" applyBorder="1" applyAlignment="1" applyProtection="1">
      <alignment vertical="top" wrapText="1"/>
      <protection locked="0"/>
    </xf>
    <xf numFmtId="167" fontId="26" fillId="0" borderId="2" xfId="2" quotePrefix="1" applyNumberFormat="1" applyFont="1" applyBorder="1" applyAlignment="1" applyProtection="1">
      <alignment vertical="top" wrapText="1"/>
      <protection locked="0"/>
    </xf>
    <xf numFmtId="167" fontId="28" fillId="0" borderId="2" xfId="2" quotePrefix="1" applyNumberFormat="1" applyFont="1" applyBorder="1" applyAlignment="1" applyProtection="1">
      <alignment vertical="top" wrapText="1"/>
      <protection locked="0"/>
    </xf>
    <xf numFmtId="168" fontId="27" fillId="0" borderId="0" xfId="1" applyFont="1" applyFill="1" applyAlignment="1" applyProtection="1">
      <alignment vertical="top"/>
    </xf>
    <xf numFmtId="0" fontId="17" fillId="0" borderId="0" xfId="2" applyNumberFormat="1" applyFont="1" applyAlignment="1">
      <alignment vertical="top"/>
    </xf>
    <xf numFmtId="167" fontId="26" fillId="0" borderId="2" xfId="2" quotePrefix="1" applyNumberFormat="1" applyFont="1" applyBorder="1" applyAlignment="1" applyProtection="1">
      <alignment horizontal="left" wrapText="1"/>
      <protection locked="0"/>
    </xf>
    <xf numFmtId="167" fontId="26" fillId="0" borderId="2" xfId="2" applyNumberFormat="1" applyFont="1" applyBorder="1" applyAlignment="1" applyProtection="1">
      <alignment horizontal="left" wrapText="1"/>
      <protection locked="0"/>
    </xf>
    <xf numFmtId="167" fontId="28" fillId="0" borderId="2" xfId="2" quotePrefix="1" applyNumberFormat="1" applyFont="1" applyBorder="1" applyAlignment="1" applyProtection="1">
      <alignment horizontal="left" wrapText="1"/>
      <protection locked="0"/>
    </xf>
    <xf numFmtId="0" fontId="0" fillId="0" borderId="2" xfId="0" applyNumberFormat="1" applyBorder="1" applyAlignment="1" applyProtection="1">
      <alignment horizontal="left" wrapText="1" indent="1"/>
      <protection hidden="1"/>
    </xf>
    <xf numFmtId="170" fontId="26" fillId="0" borderId="2" xfId="2" applyNumberFormat="1" applyFont="1" applyBorder="1" applyAlignment="1" applyProtection="1">
      <alignment wrapText="1"/>
      <protection locked="0"/>
    </xf>
    <xf numFmtId="170" fontId="28" fillId="0" borderId="2" xfId="2" quotePrefix="1" applyNumberFormat="1" applyFont="1" applyBorder="1" applyAlignment="1" applyProtection="1">
      <alignment wrapText="1"/>
      <protection locked="0"/>
    </xf>
    <xf numFmtId="170" fontId="17" fillId="0" borderId="2" xfId="0" quotePrefix="1" applyNumberFormat="1" applyFont="1" applyBorder="1" applyProtection="1">
      <protection locked="0"/>
    </xf>
    <xf numFmtId="170" fontId="26" fillId="0" borderId="2" xfId="2" quotePrefix="1" applyNumberFormat="1" applyFont="1" applyBorder="1" applyAlignment="1" applyProtection="1">
      <alignment horizontal="left" wrapText="1"/>
      <protection locked="0"/>
    </xf>
    <xf numFmtId="170" fontId="26" fillId="0" borderId="2" xfId="2" quotePrefix="1" applyNumberFormat="1" applyFont="1" applyBorder="1" applyAlignment="1" applyProtection="1">
      <alignment wrapText="1"/>
      <protection locked="0"/>
    </xf>
    <xf numFmtId="170" fontId="28" fillId="0" borderId="2" xfId="2" quotePrefix="1" applyNumberFormat="1" applyFont="1" applyBorder="1" applyProtection="1">
      <protection locked="0"/>
    </xf>
    <xf numFmtId="170" fontId="17" fillId="0" borderId="2" xfId="0" applyNumberFormat="1" applyFont="1" applyBorder="1" applyAlignment="1" applyProtection="1">
      <alignment wrapText="1"/>
      <protection locked="0"/>
    </xf>
    <xf numFmtId="170" fontId="28" fillId="0" borderId="2" xfId="2" applyNumberFormat="1" applyFont="1" applyBorder="1" applyAlignment="1" applyProtection="1">
      <alignment wrapText="1"/>
      <protection locked="0"/>
    </xf>
    <xf numFmtId="168" fontId="27" fillId="0" borderId="0" xfId="2" applyNumberFormat="1" applyFont="1"/>
    <xf numFmtId="170" fontId="28" fillId="0" borderId="2" xfId="2" applyNumberFormat="1" applyFont="1" applyBorder="1" applyProtection="1">
      <protection locked="0"/>
    </xf>
    <xf numFmtId="170" fontId="26" fillId="0" borderId="2" xfId="2" applyNumberFormat="1" applyFont="1" applyBorder="1" applyAlignment="1" applyProtection="1">
      <alignment horizontal="left" wrapText="1"/>
      <protection locked="0"/>
    </xf>
    <xf numFmtId="0" fontId="23" fillId="0" borderId="2" xfId="2" applyNumberFormat="1" applyFont="1" applyBorder="1" applyAlignment="1">
      <alignment wrapText="1"/>
    </xf>
    <xf numFmtId="168" fontId="27" fillId="0" borderId="0" xfId="1" applyFont="1" applyFill="1" applyAlignment="1" applyProtection="1">
      <alignment wrapText="1"/>
    </xf>
    <xf numFmtId="168" fontId="27" fillId="0" borderId="0" xfId="1" applyFont="1" applyFill="1"/>
    <xf numFmtId="168" fontId="27" fillId="0" borderId="0" xfId="0" applyNumberFormat="1" applyFont="1"/>
    <xf numFmtId="167" fontId="26" fillId="0" borderId="2" xfId="2" applyNumberFormat="1" applyFont="1" applyFill="1" applyBorder="1" applyAlignment="1" applyProtection="1">
      <alignment wrapText="1"/>
      <protection locked="0"/>
    </xf>
    <xf numFmtId="167" fontId="17" fillId="0" borderId="2" xfId="0" applyNumberFormat="1" applyFont="1" applyFill="1" applyBorder="1" applyAlignment="1" applyProtection="1">
      <alignment wrapText="1"/>
      <protection locked="0"/>
    </xf>
    <xf numFmtId="164" fontId="1" fillId="0" borderId="0" xfId="0" applyFont="1" applyProtection="1">
      <protection locked="0"/>
    </xf>
    <xf numFmtId="0" fontId="5" fillId="0" borderId="0" xfId="2" applyNumberFormat="1" applyFont="1" applyAlignment="1" applyProtection="1">
      <alignment vertical="top" wrapText="1"/>
      <protection locked="0"/>
    </xf>
    <xf numFmtId="0" fontId="3" fillId="0" borderId="1" xfId="2" applyNumberFormat="1" applyFont="1" applyBorder="1" applyProtection="1">
      <protection locked="0"/>
    </xf>
    <xf numFmtId="164" fontId="3" fillId="0" borderId="0" xfId="2" applyFont="1" applyProtection="1">
      <protection locked="0"/>
    </xf>
    <xf numFmtId="0" fontId="3" fillId="0" borderId="0" xfId="2" applyNumberFormat="1" applyFont="1" applyAlignment="1" applyProtection="1">
      <alignment horizontal="left" vertical="top" wrapText="1"/>
      <protection locked="0"/>
    </xf>
    <xf numFmtId="0" fontId="3" fillId="0" borderId="0" xfId="2" applyNumberFormat="1" applyFont="1" applyAlignment="1" applyProtection="1">
      <alignment horizontal="center" vertical="top" wrapText="1"/>
      <protection locked="0"/>
    </xf>
    <xf numFmtId="0" fontId="3" fillId="0" borderId="0" xfId="2" applyNumberFormat="1" applyFont="1" applyAlignment="1" applyProtection="1">
      <alignment vertical="top" wrapText="1"/>
      <protection locked="0"/>
    </xf>
    <xf numFmtId="0" fontId="5" fillId="0" borderId="0" xfId="2" applyNumberFormat="1" applyFont="1" applyFill="1" applyBorder="1" applyAlignment="1" applyProtection="1">
      <alignment vertical="top" wrapText="1"/>
      <protection locked="0"/>
    </xf>
    <xf numFmtId="0" fontId="2" fillId="0" borderId="0" xfId="2" applyNumberFormat="1" applyFont="1" applyFill="1" applyBorder="1" applyProtection="1">
      <protection locked="0"/>
    </xf>
    <xf numFmtId="0" fontId="3" fillId="0" borderId="0" xfId="2" applyNumberFormat="1" applyFont="1" applyFill="1" applyBorder="1" applyProtection="1">
      <protection locked="0"/>
    </xf>
    <xf numFmtId="165" fontId="4" fillId="0" borderId="0" xfId="2" applyNumberFormat="1" applyFont="1" applyFill="1" applyBorder="1"/>
    <xf numFmtId="164" fontId="3" fillId="0" borderId="0" xfId="2" applyFont="1" applyFill="1" applyBorder="1" applyProtection="1">
      <protection locked="0"/>
    </xf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0" xfId="0" applyFill="1" applyBorder="1" applyProtection="1">
      <protection locked="0"/>
    </xf>
    <xf numFmtId="0" fontId="2" fillId="0" borderId="0" xfId="2" applyNumberFormat="1" applyFont="1" applyFill="1" applyBorder="1" applyAlignment="1" applyProtection="1">
      <alignment horizontal="center" vertical="top" wrapText="1"/>
      <protection locked="0"/>
    </xf>
    <xf numFmtId="0" fontId="2" fillId="0" borderId="0" xfId="2" applyNumberFormat="1" applyFont="1" applyFill="1" applyBorder="1" applyAlignment="1" applyProtection="1">
      <alignment horizontal="left" vertical="top" wrapText="1"/>
      <protection locked="0"/>
    </xf>
    <xf numFmtId="0" fontId="2" fillId="0" borderId="0" xfId="2" applyNumberFormat="1" applyFont="1" applyFill="1" applyBorder="1" applyAlignment="1" applyProtection="1">
      <alignment vertical="top" wrapText="1"/>
      <protection locked="0"/>
    </xf>
    <xf numFmtId="164" fontId="3" fillId="0" borderId="0" xfId="2" applyFont="1" applyFill="1" applyBorder="1" applyAlignment="1" applyProtection="1">
      <alignment vertical="top" wrapText="1"/>
      <protection locked="0"/>
    </xf>
    <xf numFmtId="49" fontId="3" fillId="0" borderId="0" xfId="2" applyNumberFormat="1" applyFont="1" applyFill="1" applyBorder="1" applyProtection="1">
      <protection locked="0"/>
    </xf>
    <xf numFmtId="166" fontId="3" fillId="0" borderId="0" xfId="2" applyNumberFormat="1" applyFont="1" applyFill="1" applyBorder="1" applyProtection="1">
      <protection locked="0"/>
    </xf>
    <xf numFmtId="0" fontId="2" fillId="0" borderId="2" xfId="2" applyNumberFormat="1" applyFont="1" applyFill="1" applyBorder="1" applyAlignment="1">
      <alignment horizontal="center" vertical="center" wrapText="1"/>
    </xf>
    <xf numFmtId="164" fontId="0" fillId="0" borderId="0" xfId="0" applyFill="1" applyBorder="1" applyProtection="1">
      <protection locked="0"/>
    </xf>
    <xf numFmtId="164" fontId="1" fillId="0" borderId="0" xfId="0" applyFont="1" applyProtection="1">
      <protection locked="0"/>
    </xf>
    <xf numFmtId="0" fontId="3" fillId="0" borderId="3" xfId="2" applyNumberFormat="1" applyFont="1" applyBorder="1" applyAlignment="1">
      <alignment horizontal="center" vertical="center" wrapText="1"/>
    </xf>
    <xf numFmtId="0" fontId="3" fillId="0" borderId="4" xfId="2" applyNumberFormat="1" applyFont="1" applyBorder="1" applyAlignment="1">
      <alignment horizontal="center" vertical="center" wrapText="1"/>
    </xf>
    <xf numFmtId="0" fontId="26" fillId="0" borderId="3" xfId="2" applyNumberFormat="1" applyFont="1" applyBorder="1" applyAlignment="1" applyProtection="1">
      <alignment horizontal="center" vertical="center" wrapText="1"/>
      <protection locked="0"/>
    </xf>
    <xf numFmtId="0" fontId="26" fillId="0" borderId="4" xfId="2" applyNumberFormat="1" applyFont="1" applyBorder="1" applyAlignment="1" applyProtection="1">
      <alignment horizontal="center" vertical="center" wrapText="1"/>
      <protection locked="0"/>
    </xf>
    <xf numFmtId="0" fontId="26" fillId="0" borderId="6" xfId="2" applyNumberFormat="1" applyFont="1" applyBorder="1" applyAlignment="1" applyProtection="1">
      <alignment horizontal="center" vertical="center" wrapText="1"/>
      <protection locked="0"/>
    </xf>
    <xf numFmtId="0" fontId="26" fillId="0" borderId="7" xfId="2" applyNumberFormat="1" applyFont="1" applyBorder="1" applyAlignment="1" applyProtection="1">
      <alignment horizontal="center" vertical="center" wrapText="1"/>
      <protection locked="0"/>
    </xf>
    <xf numFmtId="0" fontId="26" fillId="0" borderId="5" xfId="2" applyNumberFormat="1" applyFont="1" applyBorder="1" applyAlignment="1" applyProtection="1">
      <alignment horizontal="center" vertical="center" wrapText="1"/>
      <protection locked="0"/>
    </xf>
  </cellXfs>
  <cellStyles count="5">
    <cellStyle name="Обычный" xfId="0" builtinId="0"/>
    <cellStyle name="Обычный 2 2" xfId="2" xr:uid="{A29AF470-98B1-44CA-B950-05A2FD61C791}"/>
    <cellStyle name="Обычный 2 2 2 3" xfId="3" xr:uid="{10244B22-3098-44D0-8A56-F1216932671D}"/>
    <cellStyle name="Обычный_Формы ФО_Мэппинг_финальный - Алтынкуль" xfId="4" xr:uid="{D1479786-E061-4969-B162-811746D2A433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  <sheetName val="Ф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Форма_1"/>
      <sheetName val="Bal_Sheet"/>
      <sheetName val="Income_Statement"/>
      <sheetName val="V_и_стоим__бур"/>
      <sheetName val="Sгис_(ГРР)"/>
      <sheetName val="Пр_мат"/>
      <sheetName val="усл_стор_орг_"/>
      <sheetName val="Зап_част_и_Тек_рем"/>
      <sheetName val="31_12_03"/>
      <sheetName val="PBC-Final_Kmod8-December-2001"/>
      <sheetName val="48_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>
        <row r="31">
          <cell r="B31">
            <v>64821.38241765873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  <sheetName val="ФОТ"/>
      <sheetName val="A_20"/>
      <sheetName val="Input"/>
      <sheetName val="Precalcs"/>
      <sheetName val="油価変動"/>
      <sheetName val="I-Index"/>
      <sheetName val="M-20"/>
      <sheetName val="2009_kase"/>
      <sheetName val="M-12"/>
      <sheetName val="M-13"/>
      <sheetName val="Apogei_2001_6_LS"/>
      <sheetName val="Evolucion de las perdidas"/>
      <sheetName val="CRECIMIENTOS"/>
      <sheetName val="std tabel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  <sheetName val="CON-OST"/>
      <sheetName val="SQL-Table"/>
      <sheetName val="Book Adjustments"/>
      <sheetName val="Control"/>
      <sheetName val="PARAM"/>
      <sheetName val="lookups"/>
      <sheetName val="Inputs"/>
      <sheetName val="Revenues"/>
      <sheetName val="Other Analytical Proc."/>
      <sheetName val="cust"/>
      <sheetName val="корр активы"/>
      <sheetName val="БАЛАНС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Def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FA register"/>
      <sheetName val="Controls"/>
      <sheetName val="Treatment Summary"/>
      <sheetName val="cash product. plan"/>
      <sheetName val="Chart"/>
      <sheetName val="ЦХЛ 2004"/>
      <sheetName val="XREF"/>
      <sheetName val="Dictionaries"/>
      <sheetName val="Range data"/>
      <sheetName val="Read me first"/>
      <sheetName val=" По скв"/>
      <sheetName val="Распределение"/>
      <sheetName val="I-Index"/>
      <sheetName val="PRECA citadis"/>
      <sheetName val="Other software VCR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WW"/>
      <sheetName val="Cash flows - PBC"/>
      <sheetName val="NPV"/>
      <sheetName val="Служебный лист"/>
      <sheetName val="Master roll out plan"/>
      <sheetName val="Royalty"/>
      <sheetName val="План_ГЗ"/>
      <sheetName val="Master_Inputs_Start_here"/>
      <sheetName val="консалт"/>
      <sheetName val="map_nat"/>
      <sheetName val="map_RPG"/>
      <sheetName val="январь"/>
      <sheetName val="ремонт 25"/>
      <sheetName val="payments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/>
      <sheetData sheetId="385" refreshError="1"/>
      <sheetData sheetId="386" refreshError="1"/>
      <sheetData sheetId="38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  <sheetName val="Ввод"/>
      <sheetName val="ЯНВАРЬ"/>
      <sheetName val="US Dollar 2003"/>
      <sheetName val="SDR 2003"/>
      <sheetName val="BY Line Item"/>
      <sheetName val="KCC"/>
      <sheetName val="Проек_расх"/>
      <sheetName val="Проч_расх_"/>
      <sheetName val="US_Dollar_2003"/>
      <sheetName val="SDR_2003"/>
      <sheetName val="BY_Line_Item"/>
      <sheetName val="jule-september2000"/>
      <sheetName val="hiddenА"/>
      <sheetName val="Captions"/>
      <sheetName val="K31X"/>
      <sheetName val="Consolidator Inputs"/>
      <sheetName val="Control"/>
      <sheetName val="Language"/>
      <sheetName val="Configuration"/>
      <sheetName val="Lists"/>
      <sheetName val="Checks"/>
      <sheetName val="SETUP"/>
      <sheetName val="B-4"/>
      <sheetName val="Reference #'s"/>
      <sheetName val="Fm"/>
      <sheetName val="Major Maint"/>
      <sheetName val="A-20"/>
      <sheetName val="Staff"/>
      <sheetName val="Main Menu"/>
      <sheetName val="31.12.03"/>
      <sheetName val="Hidden"/>
      <sheetName val="HypInflInd"/>
      <sheetName val="Grouplist"/>
      <sheetName val="DCF"/>
      <sheetName val="ATI"/>
      <sheetName val="Test catalysts"/>
      <sheetName val="Cost 99v98"/>
      <sheetName val="GAAP TB 30.08.01  detail p&amp;l"/>
      <sheetName val="Synthèse"/>
      <sheetName val="AFE's  By Afe"/>
      <sheetName val="DTL"/>
      <sheetName val="General"/>
      <sheetName val="Book to tax"/>
      <sheetName val="Форма2"/>
      <sheetName val="confwh"/>
      <sheetName val="Excess Calc Payroll"/>
      <sheetName val="SMSTemp"/>
      <sheetName val="Kolommen_balans"/>
      <sheetName val="TB"/>
      <sheetName val="PR CN"/>
      <sheetName val="3НК"/>
      <sheetName val="L&amp;E"/>
      <sheetName val="I. Прогноз доходов"/>
      <sheetName val="Проек_расх1"/>
      <sheetName val="Проч_расх_1"/>
      <sheetName val="US_Dollar_20031"/>
      <sheetName val="SDR_20031"/>
      <sheetName val="BY_Line_Item1"/>
      <sheetName val="Consolidator_Inputs"/>
      <sheetName val="Test_catalysts"/>
      <sheetName val="Cost_99v98"/>
      <sheetName val="GAAP_TB_30_08_01__detail_p&amp;l"/>
      <sheetName val="AFE's__By_Afe"/>
      <sheetName val="Book_to_tax"/>
      <sheetName val="Excess_Calc_Payroll"/>
      <sheetName val="??????"/>
      <sheetName val="InvoiceList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  <sheetName val="B-4"/>
      <sheetName val="Проек_расх"/>
      <sheetName val="Проч_расх_"/>
      <sheetName val="Catalogue"/>
      <sheetName val="прочие"/>
      <sheetName val="KCC"/>
      <sheetName val="SETUP"/>
      <sheetName val="ФОИ-Сен25.12"/>
      <sheetName val="Concentrate"/>
      <sheetName val="Excess Calc Payroll"/>
      <sheetName val="Deep Water International"/>
      <sheetName val="Monthly Graphs 01"/>
      <sheetName val="Monthly Graphs 00"/>
      <sheetName val="t0_name"/>
      <sheetName val="ШК"/>
      <sheetName val="Актюбе"/>
      <sheetName val="ССГПО"/>
      <sheetName val="Курс валют"/>
      <sheetName val="#ССЫЛКА"/>
      <sheetName val="DCF"/>
      <sheetName val="ATI"/>
      <sheetName val="finbal10"/>
      <sheetName val="Форма2"/>
      <sheetName val="US Dollar 2003"/>
      <sheetName val="SDR 2003"/>
      <sheetName val="Hidden"/>
      <sheetName val="FIYATLAR"/>
      <sheetName val=""/>
      <sheetName val="#511BkRec"/>
      <sheetName val="#511-DEC97"/>
      <sheetName val="#511-SEPT97"/>
      <sheetName val="#511-OCT97"/>
      <sheetName val="#511-NOV97"/>
      <sheetName val="Предпосылки"/>
      <sheetName val="Проек_расх1"/>
      <sheetName val="Проч_расх_1"/>
      <sheetName val="Deep_Water_International"/>
      <sheetName val="Monthly_Graphs_01"/>
      <sheetName val="Monthly_Graphs_00"/>
      <sheetName val="Курс_валют"/>
      <sheetName val="ФОИ-Сен25_12"/>
      <sheetName val="Excess_Calc_Payroll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3">
          <cell r="A3">
            <v>101</v>
          </cell>
        </row>
      </sheetData>
      <sheetData sheetId="41">
        <row r="3">
          <cell r="A3">
            <v>101</v>
          </cell>
        </row>
      </sheetData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7.1"/>
      <sheetName val="Control Settings"/>
      <sheetName val="Anlagevermögen"/>
      <sheetName val="Const"/>
      <sheetName val="Dep_OpEx"/>
      <sheetName val="KreПК"/>
      <sheetName val="Sheet1"/>
      <sheetName val="GTM BK"/>
      <sheetName val="5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Securities"/>
      <sheetName val="Russia Print Version"/>
      <sheetName val="U2 775 - COGS comparison per su"/>
      <sheetName val="finbal10"/>
      <sheetName val="12НК"/>
      <sheetName val="3НК"/>
      <sheetName val="7НК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KCC"/>
      <sheetName val="Данные"/>
      <sheetName val="П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misc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16.12"/>
      <sheetName val="-расчет налогов от ФОТ  на 2014"/>
      <sheetName val="Analytics"/>
      <sheetName val="FA Movement Kyrg"/>
      <sheetName val="Reference"/>
      <sheetName val="Pbs_Wbs_ATC"/>
      <sheetName val="Список документов"/>
      <sheetName val="перевозки"/>
      <sheetName val="GAAP TB 30.09.01  detail p&amp;l"/>
      <sheetName val="9"/>
      <sheetName val="Hidden"/>
      <sheetName val="ОТЧЕТ КТЖ 01.01.09"/>
      <sheetName val="L-1"/>
      <sheetName val="ввод-вывод ОС авг2004- 2005"/>
      <sheetName val="Precios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Datasheet"/>
      <sheetName val="1 вариант  2009 "/>
      <sheetName val="$ IS"/>
      <sheetName val="MetaData"/>
      <sheetName val="ЛСЦ начисленное на 31.12.08"/>
      <sheetName val="ЛЛизинг начис. на 31.12.08"/>
      <sheetName val="ВОЛС"/>
      <sheetName val="Лист2"/>
      <sheetName val="11"/>
      <sheetName val="10"/>
      <sheetName val="7"/>
      <sheetName val="факс(2005-20гг.)"/>
      <sheetName val="Форма3.6"/>
      <sheetName val="Graph"/>
      <sheetName val="FA Movement "/>
      <sheetName val="depreciation testing"/>
      <sheetName val="УПРАВЛЕНИЕ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Гр5(о)"/>
      <sheetName val="fish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_x0005_"/>
      <sheetName val="b-4"/>
      <sheetName val="КР з.ч"/>
      <sheetName val="Служебный ФК _x0000_"/>
      <sheetName val="Служебный ФК 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_xdd90__x0012_"/>
      <sheetName val="6НК_x0007__x001c__x0009__x000d_"/>
      <sheetName val="_x0000__x000e__x0000__x000a__x0000__x0008__x0000__x000a__x0000__x000b__x0000__x0010__x0000__x0007_"/>
      <sheetName val="6НК_x0007__x001c_ _x000d_"/>
      <sheetName val="доп.дан."/>
      <sheetName val="Служебный_ФК"/>
      <sheetName val="Input_Assumptions"/>
      <sheetName val="Служебный ФК厈-"/>
      <sheetName val="Служебный ФК⽄"/>
      <sheetName val="Служебный ФК⽬"/>
      <sheetName val="Служебный ФК嵔 "/>
      <sheetName val="Служебный ФК峔(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Технический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ВСДС_1 (MAIN)"/>
      <sheetName val="Общие данные"/>
      <sheetName val="Затраты утил.ТБО"/>
      <sheetName val="14_1_2_2__Услуги связи_"/>
      <sheetName val="ПАРАМ"/>
      <sheetName val="6НК퐀ᵝഀ놃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 По скв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6НК/"/>
      <sheetName val="Test of FA Installation"/>
      <sheetName val="Additions"/>
      <sheetName val="Расчет объема СУИБ"/>
      <sheetName val="LTM"/>
      <sheetName val="CREDIT STATS"/>
      <sheetName val="DropZone"/>
      <sheetName val="Analitics"/>
      <sheetName val="Staff"/>
      <sheetName val="тиме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Пром1"/>
      <sheetName val="Ural med"/>
      <sheetName val="НДПИ"/>
      <sheetName val="CONB001A_010_30"/>
      <sheetName val="Store"/>
      <sheetName val="КС 2018"/>
      <sheetName val="Lists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  <sheetName val="Chart_data"/>
      <sheetName val="Expenses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6НК쌊 /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sma"/>
      <sheetName val="mfb"/>
      <sheetName val="Условия"/>
      <sheetName val="Расч-прибыли"/>
      <sheetName val="Аморт-я ввод ОС"/>
      <sheetName val="ЗАО_н.ит_x0000_伔⡇躁⬦_x0011_[form.xl"/>
      <sheetName val="ТехЗ"/>
      <sheetName val="зд"/>
      <sheetName val="Таб"/>
      <sheetName val="DATA"/>
      <sheetName val="НД_Доходы скорр "/>
      <sheetName val="НД_Расходы"/>
      <sheetName val="Страхование ГПО работников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Бонды стр.341"/>
      <sheetName val="Threshold Table"/>
      <sheetName val="Простой 5-10 тн"/>
      <sheetName val="Фонд 15гор"/>
      <sheetName val="рев дф (1.08.) (3)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Здания "/>
      <sheetName val="Prelim Cost"/>
      <sheetName val="form.xls"/>
      <sheetName val="Depr"/>
      <sheetName val="консалт"/>
      <sheetName val="ф 03а-03(1)"/>
      <sheetName val="исп_см_1"/>
      <sheetName val="из_сем6"/>
      <sheetName val="US_Dollar_20036"/>
      <sheetName val="SDR_20036"/>
      <sheetName val="Control_Settings3"/>
      <sheetName val="GTM_BK3"/>
      <sheetName val="Consolidator_Inputs3"/>
      <sheetName val="7_13"/>
      <sheetName val="2_2_ОтклОТМ6"/>
      <sheetName val="1_3_2_ОТМ6"/>
      <sheetName val="Cost_99v983"/>
      <sheetName val="cant_sim3"/>
      <sheetName val="фот_пп2000разбивка3"/>
      <sheetName val="Production_Ref_Q-1-33"/>
      <sheetName val="ЗАО_н_ит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U2_775_-_COGS_comparison_per_s3"/>
      <sheetName val="Financial_ratios_А33"/>
      <sheetName val="2_2_ОтклОТМ7"/>
      <sheetName val="1_3_2_ОТМ7"/>
      <sheetName val="I__Прогноз_доходов3"/>
      <sheetName val="Non-Statistical_Sampling_Maste3"/>
      <sheetName val="Global_Data3"/>
      <sheetName val="Cash_flows_-_PBC1"/>
      <sheetName val="H3_100_Rollforward3"/>
      <sheetName val="Собственный_капитал3"/>
      <sheetName val="Пр_413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SA_Procedures2"/>
      <sheetName val="ГМ_2"/>
      <sheetName val="-расчет_налогов_от_ФОТ__на_2012"/>
      <sheetName val="FA_Movement_Kyrg2"/>
      <sheetName val="ввод-вывод_ОС_авг2004-_20052"/>
      <sheetName val="Форма3_62"/>
      <sheetName val="FA_Movement_2"/>
      <sheetName val="depreciation_testing2"/>
      <sheetName val="16_121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ЛСЦ_начисленное_на_31_12_081"/>
      <sheetName val="ЛЛизинг_начис__на_31_12_081"/>
      <sheetName val="6_NK1"/>
      <sheetName val="1кв_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Все_ТЭП"/>
      <sheetName val="èç_ñåì"/>
      <sheetName val="assumpt."/>
      <sheetName val="25. Hidden"/>
      <sheetName val="2. Inputs"/>
      <sheetName val="мат расходы"/>
      <sheetName val="Шт расписание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Variants"/>
      <sheetName val="FA_depreciation"/>
      <sheetName val="PY_misstatements"/>
      <sheetName val="treatment summary"/>
      <sheetName val="sheet0"/>
      <sheetName val="25__Hidden"/>
      <sheetName val="2__Inputs"/>
      <sheetName val="Checks"/>
      <sheetName val="Дин. оборотн. ср-в!!!"/>
      <sheetName val="Уровень показателей!!!"/>
      <sheetName val="Б3!!!"/>
      <sheetName val="Б1"/>
      <sheetName val="Sup"/>
      <sheetName val="___________________________20_2"/>
      <sheetName val="Inventory"/>
      <sheetName val="22"/>
      <sheetName val="1П с факторами"/>
      <sheetName val="акт10"/>
      <sheetName val="Фин. пок-ли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общ.фонд  "/>
      <sheetName val="Схема доплат"/>
      <sheetName val="Повышающие коэф ОМГ"/>
      <sheetName val="D_Opex"/>
      <sheetName val="031218"/>
      <sheetName val="хим.реаг."/>
      <sheetName val="БПО"/>
      <sheetName val="6НК/_x0000_瀀G"/>
      <sheetName val="6НК0_x0000_#"/>
      <sheetName val="6НК0_x0000_Å"/>
      <sheetName val="пост. пар."/>
      <sheetName val="6НК예썘/_x0000_"/>
      <sheetName val="COS"/>
      <sheetName val="пассоб"/>
      <sheetName val="Royalty"/>
      <sheetName val="1610"/>
      <sheetName val="1210"/>
      <sheetName val="Drop-Downs"/>
      <sheetName val="PY Audit WP 2011"/>
      <sheetName val="Лв 1715 (сб)"/>
      <sheetName val="DCF"/>
      <sheetName val="Prep"/>
      <sheetName val="Flash Report SDC(EUR)"/>
      <sheetName val="Чувствительность"/>
      <sheetName val="тарифы"/>
      <sheetName val="АлЭС"/>
      <sheetName val="сводУМЗ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Pivot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Acct Numb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00. ОСВ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I_KEY_INFORMATION3"/>
      <sheetName val="почтов_3"/>
      <sheetName val="6НК-cт_3"/>
      <sheetName val="Interco_payables&amp;receivables3"/>
      <sheetName val="6НК__x000a_1"/>
      <sheetName val="ноябрь_-_декабрь1"/>
      <sheetName val="_По_скв"/>
      <sheetName val="КР_з_ч"/>
      <sheetName val="Исх_данные"/>
      <sheetName val="распределение_модели"/>
      <sheetName val="18_2"/>
      <sheetName val="08_2"/>
      <sheetName val="11_2"/>
      <sheetName val="14_2"/>
      <sheetName val="15_2"/>
      <sheetName val="05_2"/>
      <sheetName val="09_2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поч԰"/>
      <sheetName val="6НКက"/>
      <sheetName val="运行成本 OPEX"/>
      <sheetName val="6НК/_x0000_?¹"/>
      <sheetName val="[form.xls]6НК/_x0000_?¹"/>
      <sheetName val="[form.xls][form.xls]6НК/_x0000_?¹"/>
      <sheetName val="6НК  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 refreshError="1"/>
      <sheetData sheetId="775" refreshError="1"/>
      <sheetData sheetId="776" refreshError="1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/>
      <sheetData sheetId="833" refreshError="1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 refreshError="1"/>
      <sheetData sheetId="846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 refreshError="1"/>
      <sheetData sheetId="945"/>
      <sheetData sheetId="946"/>
      <sheetData sheetId="947" refreshError="1"/>
      <sheetData sheetId="948" refreshError="1"/>
      <sheetData sheetId="949" refreshError="1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/>
      <sheetData sheetId="1260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 refreshError="1"/>
      <sheetData sheetId="1679" refreshError="1"/>
      <sheetData sheetId="1680" refreshError="1"/>
      <sheetData sheetId="168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  <sheetName val="6НК-cт."/>
      <sheetName val="ЯНВАРЬ"/>
      <sheetName val="I. Прогноз доходов"/>
      <sheetName val="КР материалы"/>
      <sheetName val="КР з.ч"/>
      <sheetName val="X-rates"/>
      <sheetName val="П"/>
      <sheetName val="ÎÒèÒÁ"/>
      <sheetName val="Drop Down"/>
      <sheetName val="Свод за 2006г"/>
      <sheetName val="Income Statement"/>
      <sheetName val="Ratios"/>
      <sheetName val="Range"/>
      <sheetName val="OPEX_FIN _свод_"/>
      <sheetName val="OPEX_FIN вспом"/>
      <sheetName val="OPEX_FIN уосы_ иац_ ца"/>
      <sheetName val="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4">
          <cell r="R24">
            <v>0</v>
          </cell>
          <cell r="S24">
            <v>0</v>
          </cell>
          <cell r="T24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2">
          <cell r="R72">
            <v>0</v>
          </cell>
          <cell r="S72">
            <v>0</v>
          </cell>
          <cell r="T72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2">
          <cell r="R92">
            <v>0</v>
          </cell>
          <cell r="S92">
            <v>0</v>
          </cell>
          <cell r="T92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7">
          <cell r="R137">
            <v>0</v>
          </cell>
          <cell r="S137">
            <v>0</v>
          </cell>
          <cell r="T137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6">
          <cell r="R156">
            <v>0</v>
          </cell>
          <cell r="S156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5">
          <cell r="R175" t="str">
            <v>-</v>
          </cell>
          <cell r="S175" t="str">
            <v>-</v>
          </cell>
          <cell r="T175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7">
          <cell r="R217">
            <v>0</v>
          </cell>
          <cell r="S217">
            <v>0</v>
          </cell>
          <cell r="T217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3">
          <cell r="R223">
            <v>0</v>
          </cell>
          <cell r="S223">
            <v>0</v>
          </cell>
          <cell r="T223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7">
          <cell r="R227" t="str">
            <v>-</v>
          </cell>
          <cell r="S227" t="str">
            <v>-</v>
          </cell>
          <cell r="T227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2">
          <cell r="R242">
            <v>0</v>
          </cell>
          <cell r="S242">
            <v>0</v>
          </cell>
          <cell r="T242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3">
          <cell r="R253">
            <v>189186986.15211999</v>
          </cell>
          <cell r="S253">
            <v>164025152.88840002</v>
          </cell>
          <cell r="T253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3">
          <cell r="R263">
            <v>45319066</v>
          </cell>
          <cell r="S263">
            <v>50563663</v>
          </cell>
          <cell r="T263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69">
          <cell r="R269">
            <v>72339202.265118912</v>
          </cell>
          <cell r="S269">
            <v>61649931.848199993</v>
          </cell>
          <cell r="T269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1">
          <cell r="R281">
            <v>0</v>
          </cell>
          <cell r="S281">
            <v>0</v>
          </cell>
          <cell r="T281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5">
          <cell r="R285">
            <v>0</v>
          </cell>
          <cell r="S285">
            <v>0</v>
          </cell>
          <cell r="T285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89">
          <cell r="R289">
            <v>0</v>
          </cell>
          <cell r="S289">
            <v>0</v>
          </cell>
          <cell r="T289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3">
          <cell r="R293">
            <v>12683500.120000001</v>
          </cell>
          <cell r="S293">
            <v>10256593.680000002</v>
          </cell>
          <cell r="T293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3">
          <cell r="R303">
            <v>42439328</v>
          </cell>
          <cell r="S303">
            <v>45782839</v>
          </cell>
          <cell r="T303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09">
          <cell r="R309">
            <v>39509.999999999993</v>
          </cell>
          <cell r="S309">
            <v>38759.999999999993</v>
          </cell>
          <cell r="T309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1">
          <cell r="R321">
            <v>0</v>
          </cell>
          <cell r="S321">
            <v>0</v>
          </cell>
          <cell r="T321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5">
          <cell r="R325">
            <v>0</v>
          </cell>
          <cell r="S325">
            <v>0</v>
          </cell>
          <cell r="T325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29">
          <cell r="R329">
            <v>0</v>
          </cell>
          <cell r="S329">
            <v>0</v>
          </cell>
          <cell r="T329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3">
          <cell r="R333">
            <v>176503486.03211999</v>
          </cell>
          <cell r="S333">
            <v>153768559.20840001</v>
          </cell>
          <cell r="T333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3">
          <cell r="R343">
            <v>2879738</v>
          </cell>
          <cell r="S343">
            <v>4780824</v>
          </cell>
          <cell r="T343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49">
          <cell r="R349">
            <v>72299692.265118912</v>
          </cell>
          <cell r="S349">
            <v>61611171.848199993</v>
          </cell>
          <cell r="T349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1">
          <cell r="R361">
            <v>0</v>
          </cell>
          <cell r="S361">
            <v>0</v>
          </cell>
          <cell r="T361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5">
          <cell r="R365">
            <v>0</v>
          </cell>
          <cell r="S365">
            <v>0</v>
          </cell>
          <cell r="T365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69">
          <cell r="R369">
            <v>0</v>
          </cell>
          <cell r="S369">
            <v>0</v>
          </cell>
          <cell r="T369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4">
          <cell r="R384">
            <v>0</v>
          </cell>
          <cell r="S384">
            <v>0</v>
          </cell>
          <cell r="T384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6">
          <cell r="R396">
            <v>0</v>
          </cell>
          <cell r="S396">
            <v>0</v>
          </cell>
          <cell r="T396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2">
          <cell r="R442">
            <v>0</v>
          </cell>
          <cell r="S442">
            <v>0</v>
          </cell>
          <cell r="T442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6">
          <cell r="R446">
            <v>0</v>
          </cell>
          <cell r="S446">
            <v>0</v>
          </cell>
          <cell r="T446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8">
          <cell r="R448">
            <v>0</v>
          </cell>
          <cell r="S448">
            <v>0</v>
          </cell>
          <cell r="T448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6">
          <cell r="R456">
            <v>0</v>
          </cell>
          <cell r="S456">
            <v>0</v>
          </cell>
          <cell r="T456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2">
          <cell r="R462">
            <v>0</v>
          </cell>
          <cell r="S462">
            <v>0</v>
          </cell>
          <cell r="T462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4">
          <cell r="R474">
            <v>0</v>
          </cell>
          <cell r="S474">
            <v>0</v>
          </cell>
          <cell r="T474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8">
          <cell r="R478">
            <v>0</v>
          </cell>
          <cell r="S478">
            <v>0</v>
          </cell>
          <cell r="T478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2">
          <cell r="R482">
            <v>0</v>
          </cell>
          <cell r="S482">
            <v>0</v>
          </cell>
          <cell r="T482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6">
          <cell r="R486">
            <v>0</v>
          </cell>
          <cell r="S486">
            <v>0</v>
          </cell>
          <cell r="T486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8">
          <cell r="R488">
            <v>0</v>
          </cell>
          <cell r="S488">
            <v>0</v>
          </cell>
          <cell r="T488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6">
          <cell r="R496">
            <v>0</v>
          </cell>
          <cell r="S496">
            <v>0</v>
          </cell>
          <cell r="T496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2">
          <cell r="R502">
            <v>0</v>
          </cell>
          <cell r="S502">
            <v>0</v>
          </cell>
          <cell r="T502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4">
          <cell r="R514">
            <v>0</v>
          </cell>
          <cell r="S514">
            <v>0</v>
          </cell>
          <cell r="T514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8">
          <cell r="R518">
            <v>0</v>
          </cell>
          <cell r="S518">
            <v>0</v>
          </cell>
          <cell r="T518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2">
          <cell r="R522">
            <v>0</v>
          </cell>
          <cell r="S522">
            <v>0</v>
          </cell>
          <cell r="T522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6">
          <cell r="R526">
            <v>0</v>
          </cell>
          <cell r="S526">
            <v>0</v>
          </cell>
          <cell r="T526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8">
          <cell r="R528">
            <v>0</v>
          </cell>
          <cell r="S528">
            <v>0</v>
          </cell>
          <cell r="T528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6">
          <cell r="R536">
            <v>0</v>
          </cell>
          <cell r="S536">
            <v>0</v>
          </cell>
          <cell r="T536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2">
          <cell r="R542">
            <v>0</v>
          </cell>
          <cell r="S542">
            <v>0</v>
          </cell>
          <cell r="T542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4">
          <cell r="R554">
            <v>0</v>
          </cell>
          <cell r="S554">
            <v>0</v>
          </cell>
          <cell r="T554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8">
          <cell r="R558">
            <v>0</v>
          </cell>
          <cell r="S558">
            <v>0</v>
          </cell>
          <cell r="T558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3">
          <cell r="R563">
            <v>0</v>
          </cell>
          <cell r="S563">
            <v>0</v>
          </cell>
          <cell r="T563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6">
          <cell r="R576">
            <v>0</v>
          </cell>
          <cell r="S576">
            <v>0</v>
          </cell>
          <cell r="T576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8">
          <cell r="R588">
            <v>0</v>
          </cell>
          <cell r="S588">
            <v>0</v>
          </cell>
          <cell r="T588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3">
          <cell r="R633">
            <v>0</v>
          </cell>
          <cell r="S633">
            <v>0</v>
          </cell>
          <cell r="T633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7">
          <cell r="R637">
            <v>47104944</v>
          </cell>
          <cell r="S637">
            <v>35031534.5</v>
          </cell>
          <cell r="T637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7">
          <cell r="R647">
            <v>15722508</v>
          </cell>
          <cell r="S647">
            <v>21540869</v>
          </cell>
          <cell r="T647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3">
          <cell r="R653">
            <v>9495903.0726666674</v>
          </cell>
          <cell r="S653">
            <v>325180.94125000003</v>
          </cell>
          <cell r="T653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5">
          <cell r="R665">
            <v>2477595.59</v>
          </cell>
          <cell r="S665">
            <v>6097849.25</v>
          </cell>
          <cell r="T665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69">
          <cell r="R669">
            <v>518194.413</v>
          </cell>
          <cell r="S669">
            <v>265000</v>
          </cell>
          <cell r="T669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3">
          <cell r="R673">
            <v>5526886</v>
          </cell>
          <cell r="S673">
            <v>2886491</v>
          </cell>
          <cell r="T673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7">
          <cell r="R687">
            <v>1435606</v>
          </cell>
          <cell r="S687">
            <v>6187031</v>
          </cell>
          <cell r="T687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3">
          <cell r="R693">
            <v>3593031</v>
          </cell>
          <cell r="S693">
            <v>0</v>
          </cell>
          <cell r="T693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5">
          <cell r="R705">
            <v>2343596</v>
          </cell>
          <cell r="S705">
            <v>6057500</v>
          </cell>
          <cell r="T705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09">
          <cell r="R709">
            <v>0</v>
          </cell>
          <cell r="S709">
            <v>0</v>
          </cell>
          <cell r="T709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3">
          <cell r="R713">
            <v>0</v>
          </cell>
          <cell r="S713">
            <v>0</v>
          </cell>
          <cell r="T713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7">
          <cell r="R727">
            <v>0</v>
          </cell>
          <cell r="S727">
            <v>0</v>
          </cell>
          <cell r="T727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3">
          <cell r="R733">
            <v>0</v>
          </cell>
          <cell r="S733">
            <v>0</v>
          </cell>
          <cell r="T733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5">
          <cell r="R745">
            <v>0</v>
          </cell>
          <cell r="S745">
            <v>0</v>
          </cell>
          <cell r="T745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49">
          <cell r="R749">
            <v>0</v>
          </cell>
          <cell r="S749">
            <v>0</v>
          </cell>
          <cell r="T749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3">
          <cell r="R753">
            <v>0</v>
          </cell>
          <cell r="S753">
            <v>0</v>
          </cell>
          <cell r="T753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7">
          <cell r="R767">
            <v>14286902</v>
          </cell>
          <cell r="S767">
            <v>15353838</v>
          </cell>
          <cell r="T767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3">
          <cell r="R773">
            <v>5902872.0726666674</v>
          </cell>
          <cell r="S773">
            <v>325180.94125000003</v>
          </cell>
          <cell r="T773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5">
          <cell r="R785">
            <v>133999.59000000008</v>
          </cell>
          <cell r="S785">
            <v>40349.25</v>
          </cell>
          <cell r="T785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89">
          <cell r="R789">
            <v>518194.413</v>
          </cell>
          <cell r="S789">
            <v>265000</v>
          </cell>
          <cell r="T789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3">
          <cell r="R793">
            <v>5526886</v>
          </cell>
          <cell r="S793">
            <v>2886491</v>
          </cell>
          <cell r="T793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7">
          <cell r="R807">
            <v>60697619.076388061</v>
          </cell>
          <cell r="S807">
            <v>67866192.99494487</v>
          </cell>
          <cell r="T807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3">
          <cell r="R813">
            <v>80992642.154447496</v>
          </cell>
          <cell r="S813">
            <v>70075540.353097498</v>
          </cell>
          <cell r="T813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5">
          <cell r="R825">
            <v>565626.47909334628</v>
          </cell>
          <cell r="S825">
            <v>2580000</v>
          </cell>
          <cell r="T825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29">
          <cell r="R829">
            <v>715378.54481971008</v>
          </cell>
          <cell r="S829">
            <v>998640.62106108794</v>
          </cell>
          <cell r="T829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3">
          <cell r="R833">
            <v>15413117</v>
          </cell>
          <cell r="S833">
            <v>13462160</v>
          </cell>
          <cell r="T833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8">
          <cell r="R848">
            <v>50573957.683408573</v>
          </cell>
          <cell r="S848">
            <v>51742902.728457779</v>
          </cell>
          <cell r="T848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4">
          <cell r="R854">
            <v>79119044.475379989</v>
          </cell>
          <cell r="S854">
            <v>68667496.590279996</v>
          </cell>
          <cell r="T854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6">
          <cell r="R866">
            <v>898658.73237597081</v>
          </cell>
          <cell r="S866">
            <v>2307948.0453307773</v>
          </cell>
          <cell r="T866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0">
          <cell r="R870">
            <v>1095647.4191329246</v>
          </cell>
          <cell r="S870">
            <v>1393322.7365534394</v>
          </cell>
          <cell r="T870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4">
          <cell r="R874">
            <v>10270782</v>
          </cell>
          <cell r="S874">
            <v>9748315.4399999995</v>
          </cell>
          <cell r="T874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89">
          <cell r="R889">
            <v>60680882.076388061</v>
          </cell>
          <cell r="S889">
            <v>67864001.99494487</v>
          </cell>
          <cell r="T889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5">
          <cell r="R895">
            <v>80906650.154447496</v>
          </cell>
          <cell r="S895">
            <v>70075540.353097498</v>
          </cell>
          <cell r="T895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7">
          <cell r="R907">
            <v>542713.74560999998</v>
          </cell>
          <cell r="S907">
            <v>2580000</v>
          </cell>
          <cell r="T907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1">
          <cell r="R911">
            <v>715378.54481971008</v>
          </cell>
          <cell r="S911">
            <v>998640.62106108794</v>
          </cell>
          <cell r="T911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5">
          <cell r="R915">
            <v>14039957</v>
          </cell>
          <cell r="S915">
            <v>13462160</v>
          </cell>
          <cell r="T915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29">
          <cell r="R929">
            <v>38516993.204365417</v>
          </cell>
          <cell r="S929">
            <v>41223103.502287962</v>
          </cell>
          <cell r="T929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5">
          <cell r="R935">
            <v>59061698.300379992</v>
          </cell>
          <cell r="S935">
            <v>48297261.210280001</v>
          </cell>
          <cell r="T935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7">
          <cell r="R947">
            <v>349977.83269731607</v>
          </cell>
          <cell r="S947">
            <v>1573800</v>
          </cell>
          <cell r="T947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1">
          <cell r="R951">
            <v>826664.49315766722</v>
          </cell>
          <cell r="S951">
            <v>993766.35425900365</v>
          </cell>
          <cell r="T951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5">
          <cell r="R955">
            <v>0</v>
          </cell>
          <cell r="S955">
            <v>0</v>
          </cell>
          <cell r="T955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69">
          <cell r="R969">
            <v>22163888.872022644</v>
          </cell>
          <cell r="S969">
            <v>26640898.492656909</v>
          </cell>
          <cell r="T969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5">
          <cell r="R975">
            <v>21844951.854067504</v>
          </cell>
          <cell r="S975">
            <v>21778279.142817497</v>
          </cell>
          <cell r="T975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7">
          <cell r="R987">
            <v>192735.91291268391</v>
          </cell>
          <cell r="S987">
            <v>1006200</v>
          </cell>
          <cell r="T987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1">
          <cell r="R991">
            <v>-111285.94833795715</v>
          </cell>
          <cell r="S991">
            <v>4874.266802084283</v>
          </cell>
          <cell r="T991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5">
          <cell r="R995">
            <v>14039957</v>
          </cell>
          <cell r="S995">
            <v>13462160</v>
          </cell>
          <cell r="T995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0">
          <cell r="R1010">
            <v>12056964.47904316</v>
          </cell>
          <cell r="S1010">
            <v>10519799.226169821</v>
          </cell>
          <cell r="T1010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6">
          <cell r="R1016">
            <v>20057346.174999997</v>
          </cell>
          <cell r="S1016">
            <v>20370235.379999999</v>
          </cell>
          <cell r="T1016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8">
          <cell r="R1028">
            <v>548680.89967865474</v>
          </cell>
          <cell r="S1028">
            <v>734148.0453307773</v>
          </cell>
          <cell r="T1028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2">
          <cell r="R1032">
            <v>268982.92597525753</v>
          </cell>
          <cell r="S1032">
            <v>399556.38229443581</v>
          </cell>
          <cell r="T1032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6">
          <cell r="R1036">
            <v>10270782</v>
          </cell>
          <cell r="S1036">
            <v>9748315.4399999995</v>
          </cell>
          <cell r="T1036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0">
          <cell r="R1050">
            <v>8669168.3997454271</v>
          </cell>
          <cell r="S1050">
            <v>7378293.9478004891</v>
          </cell>
          <cell r="T1050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6">
          <cell r="R1056">
            <v>2227547.6150000002</v>
          </cell>
          <cell r="S1056">
            <v>2540436.8200000003</v>
          </cell>
          <cell r="T1056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8">
          <cell r="R1068">
            <v>407742.87467865471</v>
          </cell>
          <cell r="S1068">
            <v>323512.28400959278</v>
          </cell>
          <cell r="T1068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2">
          <cell r="R1072">
            <v>257074.4042361271</v>
          </cell>
          <cell r="S1072">
            <v>382534.12352269667</v>
          </cell>
          <cell r="T1072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6">
          <cell r="R1076">
            <v>8567040</v>
          </cell>
          <cell r="S1076">
            <v>8164357.4399999995</v>
          </cell>
          <cell r="T1076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0">
          <cell r="R1090">
            <v>606430.11239999998</v>
          </cell>
          <cell r="S1090">
            <v>593829.59813333338</v>
          </cell>
          <cell r="T1090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6">
          <cell r="R1096">
            <v>17736196.559999999</v>
          </cell>
          <cell r="S1096">
            <v>17736196.559999999</v>
          </cell>
          <cell r="T1096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8">
          <cell r="R1108">
            <v>0</v>
          </cell>
          <cell r="S1108">
            <v>0</v>
          </cell>
          <cell r="T1108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2">
          <cell r="R1112">
            <v>11908.521739130434</v>
          </cell>
          <cell r="S1112">
            <v>17022.258771739129</v>
          </cell>
          <cell r="T1112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6">
          <cell r="R1116">
            <v>0</v>
          </cell>
          <cell r="S1116">
            <v>0</v>
          </cell>
          <cell r="T1116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0">
          <cell r="R1130">
            <v>2781365.966897733</v>
          </cell>
          <cell r="S1130">
            <v>2547675.6802359996</v>
          </cell>
          <cell r="T1130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6">
          <cell r="R1136">
            <v>93602</v>
          </cell>
          <cell r="S1136">
            <v>93602</v>
          </cell>
          <cell r="T1136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8">
          <cell r="R1148">
            <v>140938.02499999999</v>
          </cell>
          <cell r="S1148">
            <v>410635.76132118457</v>
          </cell>
          <cell r="T1148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2">
          <cell r="R1152">
            <v>0</v>
          </cell>
          <cell r="S1152">
            <v>0</v>
          </cell>
          <cell r="T1152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6">
          <cell r="R1156">
            <v>1703742</v>
          </cell>
          <cell r="S1156">
            <v>1583958</v>
          </cell>
          <cell r="T1156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0">
          <cell r="R1170">
            <v>10123661.392979484</v>
          </cell>
          <cell r="S1170">
            <v>16123290.266487088</v>
          </cell>
          <cell r="T1170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6">
          <cell r="R1176">
            <v>1873597.6790675074</v>
          </cell>
          <cell r="S1176">
            <v>1408043.7628174983</v>
          </cell>
          <cell r="T1176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8">
          <cell r="R1188">
            <v>-333032.25328262453</v>
          </cell>
          <cell r="S1188">
            <v>272051.9546692227</v>
          </cell>
          <cell r="T1188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2">
          <cell r="R1192">
            <v>-380268.87431321468</v>
          </cell>
          <cell r="S1192">
            <v>-394682.11549235153</v>
          </cell>
          <cell r="T1192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6">
          <cell r="R1196">
            <v>5142335</v>
          </cell>
          <cell r="S1196">
            <v>3713844.5600000005</v>
          </cell>
          <cell r="T1196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0">
          <cell r="R1210">
            <v>3518720.8426154358</v>
          </cell>
          <cell r="S1210">
            <v>4328677.9284457704</v>
          </cell>
          <cell r="T1210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6">
          <cell r="R1216">
            <v>679062</v>
          </cell>
          <cell r="S1216">
            <v>422413.12884524948</v>
          </cell>
          <cell r="T1216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8">
          <cell r="R1228">
            <v>0</v>
          </cell>
          <cell r="S1228">
            <v>81615.586400766813</v>
          </cell>
          <cell r="T1228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2">
          <cell r="R1232">
            <v>0</v>
          </cell>
          <cell r="S1232">
            <v>0</v>
          </cell>
          <cell r="T1232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6">
          <cell r="R1236">
            <v>2478419</v>
          </cell>
          <cell r="S1236">
            <v>2000000</v>
          </cell>
          <cell r="T1236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0">
          <cell r="R1250">
            <v>6604940.5503640482</v>
          </cell>
          <cell r="S1250">
            <v>11794612.338041317</v>
          </cell>
          <cell r="T1250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6">
          <cell r="R1256">
            <v>1250435.6790675074</v>
          </cell>
          <cell r="S1256">
            <v>1041530.6339722488</v>
          </cell>
          <cell r="T1256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8">
          <cell r="R1268">
            <v>-333032.25328262453</v>
          </cell>
          <cell r="S1268">
            <v>190436.3682684559</v>
          </cell>
          <cell r="T1268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2">
          <cell r="R1272">
            <v>-380268.87431321468</v>
          </cell>
          <cell r="S1272">
            <v>-394682.11549235153</v>
          </cell>
          <cell r="T1272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6">
          <cell r="R1276">
            <v>2663916</v>
          </cell>
          <cell r="S1276">
            <v>1713844.5600000005</v>
          </cell>
          <cell r="T1276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0">
          <cell r="R1290">
            <v>235294.11764705883</v>
          </cell>
          <cell r="S1290">
            <v>235294.11764705883</v>
          </cell>
          <cell r="T1290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6">
          <cell r="R1296">
            <v>56810.615521726759</v>
          </cell>
          <cell r="S1296">
            <v>80328.209053748724</v>
          </cell>
          <cell r="T1296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8">
          <cell r="R1308">
            <v>0</v>
          </cell>
          <cell r="S1308">
            <v>0</v>
          </cell>
          <cell r="T1308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2">
          <cell r="R1312">
            <v>0</v>
          </cell>
          <cell r="S1312">
            <v>0</v>
          </cell>
          <cell r="T1312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6">
          <cell r="R1316">
            <v>2000000</v>
          </cell>
          <cell r="S1316">
            <v>2000000</v>
          </cell>
          <cell r="T1316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Anlagevermögen"/>
      <sheetName val="ÎÒèÒÁ"/>
      <sheetName val="Lead"/>
      <sheetName val="ЛСЦ начисленное на 31.12.08"/>
      <sheetName val="ЛЛизинг начис. на 31.12.08"/>
      <sheetName val="OffshoreBatchReport"/>
      <sheetName val="Region_WP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>
        <row r="1">
          <cell r="H1" t="str">
            <v>Вид</v>
          </cell>
        </row>
      </sheetData>
      <sheetData sheetId="204">
        <row r="1">
          <cell r="H1" t="str">
            <v>Вид</v>
          </cell>
        </row>
      </sheetData>
      <sheetData sheetId="205">
        <row r="1">
          <cell r="H1" t="str">
            <v>Вид</v>
          </cell>
        </row>
      </sheetData>
      <sheetData sheetId="206">
        <row r="1">
          <cell r="H1" t="str">
            <v>Вид</v>
          </cell>
        </row>
      </sheetData>
      <sheetData sheetId="207">
        <row r="1">
          <cell r="H1" t="str">
            <v>Вид</v>
          </cell>
        </row>
      </sheetData>
      <sheetData sheetId="208">
        <row r="1">
          <cell r="H1" t="str">
            <v>Вид</v>
          </cell>
        </row>
      </sheetData>
      <sheetData sheetId="209">
        <row r="1">
          <cell r="H1" t="str">
            <v>Вид</v>
          </cell>
        </row>
      </sheetData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>
        <row r="1">
          <cell r="H1" t="str">
            <v>Вид</v>
          </cell>
        </row>
      </sheetData>
      <sheetData sheetId="265">
        <row r="1">
          <cell r="H1" t="str">
            <v>Вид</v>
          </cell>
        </row>
      </sheetData>
      <sheetData sheetId="266">
        <row r="1">
          <cell r="H1" t="str">
            <v>Вид</v>
          </cell>
        </row>
      </sheetData>
      <sheetData sheetId="267">
        <row r="1">
          <cell r="H1" t="str">
            <v>Вид</v>
          </cell>
        </row>
      </sheetData>
      <sheetData sheetId="268">
        <row r="1">
          <cell r="H1" t="str">
            <v>Вид</v>
          </cell>
        </row>
      </sheetData>
      <sheetData sheetId="269">
        <row r="1">
          <cell r="H1" t="str">
            <v>Вид</v>
          </cell>
        </row>
      </sheetData>
      <sheetData sheetId="270">
        <row r="1">
          <cell r="H1" t="str">
            <v>Вид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  <sheetName val="1N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XLR_NoRangeSheet"/>
      <sheetName val="1"/>
      <sheetName val="фот пп2000разбивка"/>
      <sheetName val="1NK"/>
      <sheetName val="Financial ratios А3"/>
      <sheetName val="2_2 ОтклОТМ"/>
      <sheetName val="1_3_2 ОТМ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A-20"/>
      <sheetName val="Precios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FS-97"/>
      <sheetName val="PY misstatements"/>
      <sheetName val="TPC con vs bdg"/>
      <sheetName val="KONSOLID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FA_depreciation"/>
      <sheetName val="PY_misstatements"/>
      <sheetName val="25__Hidden"/>
      <sheetName val="2__Inputs"/>
      <sheetName val="Variants"/>
      <sheetName val="Utility"/>
      <sheetName val="6НК/_x0000_�¹"/>
      <sheetName val="CPI"/>
      <sheetName val="treatment summary"/>
      <sheetName val="sheet0"/>
      <sheetName val="Assumption Tables"/>
      <sheetName val="2013 EX RE"/>
      <sheetName val="2013 KZ+KG RE"/>
      <sheetName val="Total 2013 RE"/>
      <sheetName val="Sup"/>
      <sheetName val="План пр-ва"/>
      <sheetName val="Осн. пара"/>
      <sheetName val="TT"/>
      <sheetName val="Акколь"/>
      <sheetName val="22"/>
      <sheetName val="Служебный ФК?_x001f_"/>
      <sheetName val="Служебный ФК?_x0012_"/>
      <sheetName val="6НК/"/>
      <sheetName val="23.ap"/>
      <sheetName val="July_03_Pg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/>
      <sheetData sheetId="879"/>
      <sheetData sheetId="880" refreshError="1"/>
      <sheetData sheetId="881" refreshError="1"/>
      <sheetData sheetId="882" refreshError="1"/>
      <sheetData sheetId="883" refreshError="1"/>
      <sheetData sheetId="884"/>
      <sheetData sheetId="885" refreshError="1"/>
      <sheetData sheetId="886"/>
      <sheetData sheetId="887"/>
      <sheetData sheetId="888"/>
      <sheetData sheetId="889" refreshError="1"/>
      <sheetData sheetId="89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  <sheetName val="PIT&amp;PP(2)"/>
      <sheetName val="SMSTemp"/>
      <sheetName val="o"/>
      <sheetName val="PYTB"/>
      <sheetName val="Проек_расх"/>
      <sheetName val="Cost 99v98"/>
      <sheetName val="Production_Ref Q-1-3"/>
      <sheetName val="Production_ref_Q4"/>
      <sheetName val="Resources"/>
      <sheetName val="A3-100"/>
      <sheetName val="Все виды материалов D`1-18"/>
      <sheetName val="Общие начальные данные"/>
      <sheetName val="Inputs"/>
      <sheetName val="Settings"/>
      <sheetName val="FA Movement Kyrg"/>
      <sheetName val="Лист3"/>
      <sheetName val="Anlagevermögen"/>
      <sheetName val="Links"/>
      <sheetName val="Lead"/>
      <sheetName val="KCC"/>
      <sheetName val="CPI"/>
      <sheetName val="Свод"/>
      <sheetName val="C-100"/>
      <sheetName val="C-110"/>
      <sheetName val="E-100"/>
      <sheetName val="E-110"/>
      <sheetName val="E-120"/>
      <sheetName val="E-130"/>
      <sheetName val="Е-140"/>
      <sheetName val="E-150"/>
      <sheetName val="F-100"/>
      <sheetName val="F-110"/>
      <sheetName val="F-120"/>
      <sheetName val="H-100"/>
      <sheetName val="K-100"/>
      <sheetName val="K-110"/>
      <sheetName val="K-120"/>
      <sheetName val="K-130"/>
      <sheetName val="K-140"/>
      <sheetName val="N-100"/>
      <sheetName val="N-130"/>
      <sheetName val="N-140"/>
      <sheetName val="N-150"/>
      <sheetName val="N-160"/>
      <sheetName val="N-180"/>
      <sheetName val="Q-100"/>
      <sheetName val="T-100"/>
      <sheetName val="U1-110"/>
      <sheetName val="U1-120"/>
      <sheetName val="U1-100"/>
      <sheetName val="U1-130"/>
      <sheetName val="U1-140"/>
      <sheetName val="U2-100"/>
      <sheetName val="U3-100"/>
      <sheetName val="U4-100"/>
      <sheetName val="Операции со Связанными сторонам"/>
      <sheetName val="GAAP TB 30.08.01  detail p&amp;l"/>
      <sheetName val="2.2 ОтклОТМ"/>
      <sheetName val="1.3.2 ОТМ"/>
      <sheetName val="Предпр"/>
      <sheetName val="ЦентрЗатр"/>
      <sheetName val="ЕдИзм"/>
      <sheetName val="ЯНВАРЬ"/>
      <sheetName val="Present"/>
      <sheetName val="DATA"/>
      <sheetName val="#ССЫЛКА"/>
      <sheetName val="N_SVOD"/>
      <sheetName val="ОДТ и ГЦТ"/>
      <sheetName val="I. Прогноз доходов"/>
      <sheetName val="1"/>
      <sheetName val="11"/>
      <sheetName val="Форма1"/>
      <sheetName val="Осн"/>
      <sheetName val="предприятия"/>
      <sheetName val="153541"/>
      <sheetName val="Channels"/>
      <sheetName val="Precios"/>
      <sheetName val="april-june99"/>
      <sheetName val="Проек_расх1"/>
      <sheetName val="Production_Ref_Q-1-3"/>
      <sheetName val="Все_виды_материалов_D`1-18"/>
      <sheetName val="Cost_99v98"/>
      <sheetName val="GAAP_TB_30_08_01__detail_p&amp;l"/>
      <sheetName val="2_2_ОтклОТМ"/>
      <sheetName val="1_3_2_ОТМ"/>
      <sheetName val="??????"/>
      <sheetName val="Summary Type 2"/>
      <sheetName val="Drop List References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>
        <row r="3">
          <cell r="A3">
            <v>101</v>
          </cell>
        </row>
      </sheetData>
      <sheetData sheetId="84">
        <row r="3">
          <cell r="A3">
            <v>101</v>
          </cell>
        </row>
      </sheetData>
      <sheetData sheetId="85">
        <row r="3">
          <cell r="A3">
            <v>101</v>
          </cell>
        </row>
      </sheetData>
      <sheetData sheetId="86">
        <row r="3">
          <cell r="A3">
            <v>101</v>
          </cell>
        </row>
      </sheetData>
      <sheetData sheetId="87">
        <row r="3">
          <cell r="A3">
            <v>101</v>
          </cell>
        </row>
      </sheetData>
      <sheetData sheetId="88">
        <row r="3">
          <cell r="A3">
            <v>101</v>
          </cell>
        </row>
      </sheetData>
      <sheetData sheetId="89">
        <row r="3">
          <cell r="A3">
            <v>101</v>
          </cell>
        </row>
      </sheetData>
      <sheetData sheetId="90" refreshError="1"/>
      <sheetData sheetId="91" refreshError="1"/>
      <sheetData sheetId="9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  <sheetName val="Статьи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  <sheetName val="600000"/>
      <sheetName val="700000"/>
      <sheetName val="700000 (общая)"/>
      <sheetName val="610000-783000"/>
      <sheetName val="Общий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Форма2"/>
      <sheetName val="Worksheet in 5650 PP&amp;E movement"/>
      <sheetName val="FA register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est of FA Installation"/>
      <sheetName val="Additions"/>
      <sheetName val="14.1.2.2.(Услуги связи)"/>
      <sheetName val="7.1"/>
      <sheetName val="Transportation Services"/>
      <sheetName val="Summary"/>
      <sheetName val="Workover service"/>
      <sheetName val="Utilities Expense"/>
      <sheetName val="Royalty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TB"/>
      <sheetName val="Financial ratios А3"/>
      <sheetName val="00"/>
      <sheetName val="InputTD"/>
      <sheetName val="Notes IS"/>
      <sheetName val="Kas FA Movement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General Assumptions"/>
      <sheetName val="консолид Нурсат"/>
      <sheetName val="FA Movement Kyrg"/>
      <sheetName val="ЛСЦ начисленное на 31.12.08"/>
      <sheetName val="ЛЛизинг начис. на 31.12.08"/>
      <sheetName val="Production_Ref Q-1-3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1NK"/>
      <sheetName val="Additions testing"/>
      <sheetName val="Movement schedule"/>
      <sheetName val="depreciation testing"/>
      <sheetName val="FA Movement "/>
      <sheetName val="Project Detail Inputs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  <sheetName val="Managed Capacity"/>
      <sheetName val="income_expenses 2004"/>
      <sheetName val="отложенные налоги"/>
      <sheetName val="Table"/>
      <sheetName val="Строки 20_21_27"/>
      <sheetName val="Control Settings"/>
      <sheetName val="2"/>
      <sheetName val="Actuals Input"/>
      <sheetName val="10. Входные данные"/>
      <sheetName val="Команда и роли"/>
      <sheetName val="12НК"/>
      <sheetName val="7НК"/>
      <sheetName val="объекты обществаКокшетау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  <sheetName val="Intercompany transaction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ЗАО_н.ит"/>
      <sheetName val="ЗАО_мес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COVER_PAGE1"/>
      <sheetName val="I__BALANCE_SHEET1"/>
      <sheetName val="II__PROFIT_&amp;_LOSS1"/>
      <sheetName val="III__CASH_FLOW1"/>
      <sheetName val="IV__Stmt_of_GAINS_&amp;_LOSSES1"/>
      <sheetName val="1__Cash1"/>
      <sheetName val="2__Securities1"/>
      <sheetName val="3a__Trade_Rec_1"/>
      <sheetName val="3b__Financial_&amp;_Other_Rec_1"/>
      <sheetName val="3c__Other_Rec__Affiliates1"/>
      <sheetName val="4__Inventories1"/>
      <sheetName val="5__Fixed_Assets1"/>
      <sheetName val="6a__Liabilities1"/>
      <sheetName val="7__Other_Accr_,Liab_1"/>
      <sheetName val="7a__Other_Liab__Affiliates1"/>
      <sheetName val="9__Equity1"/>
      <sheetName val="10__Sales1"/>
      <sheetName val="11__Interest_Exp_,Inc__1"/>
      <sheetName val="12__Other_Inc_,Exp_1"/>
      <sheetName val="13__Leasing1"/>
      <sheetName val="14__Related_Parties1"/>
      <sheetName val="15__Foreign_Exchange_Income1"/>
      <sheetName val="16__Gains_Losses_FA1"/>
      <sheetName val="17__Restructuring1"/>
      <sheetName val="ЗАО_н_ит"/>
      <sheetName val="F100-Trial_BS"/>
      <sheetName val="годовой_2020"/>
      <sheetName val="Атрибуты_товара"/>
      <sheetName val="Единицы_измерения"/>
      <sheetName val="Способы_закупок"/>
      <sheetName val="Основание_из_одного_источника"/>
      <sheetName val="Приоритет_закупок"/>
      <sheetName val="Классификатор_стран"/>
      <sheetName val="годовой_2020_(2)"/>
      <sheetName val="Справочник_Инкотермс"/>
      <sheetName val="Тип_дней"/>
      <sheetName val="Вид_предоплаты"/>
      <sheetName val="Вид_промежуточного_платежа"/>
      <sheetName val="Признак_НДС"/>
      <sheetName val="Intercompany_transactions"/>
      <sheetName val="Строки_20_21_27"/>
      <sheetName val="фот_пп2000разбивка"/>
      <sheetName val="PP&amp;E_mvt_for_2003"/>
      <sheetName val="Testing_of_accruals"/>
      <sheetName val="лист_к_диаграмме_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>
        <row r="110">
          <cell r="D110" t="str">
            <v>Заземление переносное</v>
          </cell>
        </row>
      </sheetData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>
        <row r="110">
          <cell r="D110" t="str">
            <v>Заземление переносное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>
        <row r="110">
          <cell r="D110" t="str">
            <v>Заземление переносное</v>
          </cell>
        </row>
      </sheetData>
      <sheetData sheetId="103">
        <row r="110">
          <cell r="D110" t="str">
            <v>Заземление переносное</v>
          </cell>
        </row>
      </sheetData>
      <sheetData sheetId="104">
        <row r="110">
          <cell r="D110" t="str">
            <v>Заземление переносное</v>
          </cell>
        </row>
      </sheetData>
      <sheetData sheetId="105">
        <row r="110">
          <cell r="D110" t="str">
            <v>Заземление переносное</v>
          </cell>
        </row>
      </sheetData>
      <sheetData sheetId="106">
        <row r="110">
          <cell r="D110" t="str">
            <v>Заземление переносное</v>
          </cell>
        </row>
      </sheetData>
      <sheetData sheetId="107">
        <row r="110">
          <cell r="D110" t="str">
            <v>Заземление переносное</v>
          </cell>
        </row>
      </sheetData>
      <sheetData sheetId="108">
        <row r="110">
          <cell r="D110" t="str">
            <v>Заземление переносное</v>
          </cell>
        </row>
      </sheetData>
      <sheetData sheetId="109"/>
      <sheetData sheetId="110"/>
      <sheetData sheetId="111"/>
      <sheetData sheetId="112"/>
      <sheetData sheetId="113"/>
      <sheetData sheetId="114">
        <row r="110">
          <cell r="D110" t="str">
            <v>Заземление переносное</v>
          </cell>
        </row>
      </sheetData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INSTRUCTION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PP&amp;E mvt for 2003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  <sheetName val="Простой 5-10 тн"/>
      <sheetName val="ДДСАБ"/>
      <sheetName val="ДДСККБ"/>
      <sheetName val="Input TI"/>
      <sheetName val="Links"/>
      <sheetName val="ТМЗ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calc"/>
      <sheetName val="АПК реформа"/>
      <sheetName val="Movements"/>
      <sheetName val="Б.мчас (П)"/>
      <sheetName val="из сем"/>
      <sheetName val="PP&amp;E mvt for 2003"/>
      <sheetName val="свод"/>
      <sheetName val="прил№10"/>
      <sheetName val="2008 ГСМ"/>
      <sheetName val="Плата за загрязнение "/>
      <sheetName val="Типограф"/>
      <sheetName val="IS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факс(2005-20гг.)"/>
      <sheetName val="канц"/>
      <sheetName val="поставка сравн13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Служебный ФКРБ"/>
      <sheetName val="Источник финансирования"/>
      <sheetName val="Способ закупки"/>
      <sheetName val="Тип пункта плана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Summary &amp; Variables"/>
      <sheetName val="Индексы"/>
      <sheetName val="Технический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КР з.ч"/>
      <sheetName val="полугодие"/>
      <sheetName val="Вып.П.П."/>
      <sheetName val="кварталы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Служебный ФК?_x001f_"/>
      <sheetName val="Служебный ФК?_x0012_"/>
      <sheetName val="6НК/"/>
      <sheetName val="[form.xls]6НК/"/>
      <sheetName val="[form.xls][form.xls]6НК/"/>
      <sheetName val="БРК УЖ"/>
      <sheetName val="БРК ЮКО свод"/>
      <sheetName val="Сбер 1450"/>
      <sheetName val="Сбер 1300"/>
      <sheetName val="Сбер 2500"/>
      <sheetName val="Сбер 3750"/>
      <sheetName val="План_произв-в_x0006__x000c__x0007__x000f__x0010__x0011__x0007__x0007_贰΢ǅ_x0000_Ā_x0000__x0000__x0000__x0000_"/>
      <sheetName val="Залоги c RS"/>
      <sheetName val="Индексы перероценки"/>
      <sheetName val="Актив(1)"/>
      <sheetName val="Исх"/>
      <sheetName val="Служебный ФК悤_x001d_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  <sheetName val="DCF"/>
      <sheetName val="Prep"/>
      <sheetName val="сводУМЗ"/>
      <sheetName val="акт10"/>
      <sheetName val="Фин. пок-ли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Acct Numb"/>
      <sheetName val="6НК예썘/_x0000_"/>
      <sheetName val="COS"/>
      <sheetName val="пассоб"/>
      <sheetName val="Royalty"/>
      <sheetName val="1610"/>
      <sheetName val="1210"/>
      <sheetName val="Бонды стр.341"/>
      <sheetName val="АлЭС"/>
      <sheetName val="Pivot"/>
      <sheetName val="Resource Sheet"/>
      <sheetName val="Main Sheet"/>
      <sheetName val="фот_пп2000разби㑠ു੶⿖"/>
      <sheetName val="фот_пп2000разби골ೡ੶⽢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25. Hidden"/>
      <sheetName val="2. Inputs"/>
      <sheetName val="мат расходы"/>
      <sheetName val="Шт расписание"/>
      <sheetName val="Prelim Cost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ADJTB USD &amp; KZT"/>
      <sheetName val="Threshold Table"/>
      <sheetName val="Простой 5-10 тн"/>
      <sheetName val="3.3.31."/>
      <sheetName val="TMP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из_сем6"/>
      <sheetName val="2_2_ОтклОТМ6"/>
      <sheetName val="1_3_2_ОТМ6"/>
      <sheetName val="Cost_99v983"/>
      <sheetName val="cant_sim3"/>
      <sheetName val="Production_Ref_Q-1-33"/>
      <sheetName val="фот_пп2000разбивка3"/>
      <sheetName val="ЗАО_н_ит3"/>
      <sheetName val="Financial_ratios_А33"/>
      <sheetName val="2_2_ОтклОТМ7"/>
      <sheetName val="1_3_2_ОТМ7"/>
      <sheetName val="U2_775_-_COGS_comparison_per_s3"/>
      <sheetName val="I__Прогноз_доходов3"/>
      <sheetName val="Собственный_капитал3"/>
      <sheetName val="FA_Movement_Kyrg2"/>
      <sheetName val="Non-Statistical_Sampling_Maste3"/>
      <sheetName val="Global_Data3"/>
      <sheetName val="US_Dollar_20036"/>
      <sheetName val="SDR_20036"/>
      <sheetName val="Control_Settings3"/>
      <sheetName val="GTM_BK3"/>
      <sheetName val="Consolidator_Inputs3"/>
      <sheetName val="7_1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H3_100_Rollforward3"/>
      <sheetName val="SA_Procedures2"/>
      <sheetName val="Пр_413"/>
      <sheetName val="ввод-вывод_ОС_авг2004-_20052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I_KEY_INFORMATION3"/>
      <sheetName val="почтов_3"/>
      <sheetName val="6НК-cт_3"/>
      <sheetName val="Interco_payables&amp;receivables3"/>
      <sheetName val="ГМ_2"/>
      <sheetName val="6НК__x000a_1"/>
      <sheetName val="FA_Movement_2"/>
      <sheetName val="depreciation_testing2"/>
      <sheetName val="ноябрь_-_декабрь1"/>
      <sheetName val="_По_скв"/>
      <sheetName val="исп_см_1"/>
      <sheetName val="Cash_flows_-_PBC1"/>
      <sheetName val="КР_з_ч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Исх_данные"/>
      <sheetName val="распределение_модели"/>
      <sheetName val="-расчет_налогов_от_ФОТ__на_2012"/>
      <sheetName val="Форма3_62"/>
      <sheetName val="16_121"/>
      <sheetName val="ЛСЦ_начисленное_на_31_12_081"/>
      <sheetName val="ЛЛизинг_начис__на_31_12_081"/>
      <sheetName val="18_2"/>
      <sheetName val="08_2"/>
      <sheetName val="11_2"/>
      <sheetName val="14_2"/>
      <sheetName val="15_2"/>
      <sheetName val="05_2"/>
      <sheetName val="09_2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6_NK1"/>
      <sheetName val="1кв__1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FA_depreciation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Все_ТЭП"/>
      <sheetName val="èç_ñåì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00. ОСВ"/>
      <sheetName val="поч԰"/>
      <sheetName val="6НКက"/>
      <sheetName val="运行成本 OPEX"/>
      <sheetName val="_x000e__x000a__x0008__x000a__x000b__x0010__x0007_"/>
      <sheetName val=" _x000a_ _x000a_   "/>
      <sheetName val="6НК/ ¹"/>
      <sheetName val="O_GLOBE"/>
      <sheetName val="Лв 1715 (сб)"/>
      <sheetName val="1.401.2"/>
      <sheetName val="Приход по вагонам"/>
      <sheetName val="ОГВ"/>
      <sheetName val="3А КНС"/>
      <sheetName val="ТМЗ-6"/>
      <sheetName val="Qпр(12)"/>
      <sheetName val="тех"/>
      <sheetName val="замерная 11"/>
      <sheetName val="общ Дф 01.11."/>
      <sheetName val="PY_misstatements"/>
      <sheetName val="25__Hidden"/>
      <sheetName val="2__Inputs"/>
      <sheetName val="Variants"/>
      <sheetName val="treatment summary"/>
      <sheetName val="sheet0"/>
      <sheetName val="Capex_KZT"/>
      <sheetName val="Sheet5"/>
      <sheetName val="Справочник профессий"/>
      <sheetName val="Об-я св-а"/>
      <sheetName val="2_2_6_"/>
      <sheetName val="общ.фонд  "/>
      <sheetName val="Схема доплат"/>
      <sheetName val="Повышающие коэф ОМГ"/>
      <sheetName val="новая _5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D_Opex"/>
      <sheetName val="031218"/>
      <sheetName val="хим.реаг."/>
      <sheetName val="БПО"/>
      <sheetName val="PY Audit WP 2011"/>
      <sheetName val="общ скв"/>
      <sheetName val="Бюдж-тенге"/>
      <sheetName val="FA database (production)299"/>
      <sheetName val="Б.Д."/>
      <sheetName val="6НК/_x0000_?¹"/>
      <sheetName val="[form.xls]6НК/_x0000_?¹"/>
      <sheetName val="[form.xls][form.xls]6НК/_x0000_?¹"/>
      <sheetName val="6НК    "/>
      <sheetName val="TB-300699-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 refreshError="1"/>
      <sheetData sheetId="1607"/>
      <sheetData sheetId="1608"/>
      <sheetData sheetId="1609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/>
      <sheetData sheetId="1625"/>
      <sheetData sheetId="1626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Intercompany transactions"/>
      <sheetName val="Форма2"/>
      <sheetName val="ЯНВАРЬ"/>
      <sheetName val="Sheet1"/>
      <sheetName val="PP&amp;E mvt for 2003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  <sheetName val="TBA"/>
      <sheetName val="CoA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ОборБалФормОтч"/>
      <sheetName val="Hidden"/>
      <sheetName val="OS"/>
      <sheetName val="Cash flows - PBC"/>
      <sheetName val="FA register"/>
      <sheetName val="Kas FA Movement"/>
      <sheetName val="Storage"/>
      <sheetName val="NTA adjustment calc"/>
      <sheetName val="Исх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ввод-вывод ОС авг2004- 2005"/>
      <sheetName val="Технический"/>
      <sheetName val="Откл. по фин. рез"/>
      <sheetName val="п 15"/>
      <sheetName val="Перечень связанных сторон"/>
      <sheetName val="Движение финансов"/>
      <sheetName val="project proforma"/>
      <sheetName val="Sum Statement"/>
      <sheetName val="capital"/>
      <sheetName val="prod stats"/>
      <sheetName val="prod value"/>
      <sheetName val="tax"/>
      <sheetName val="ТД_РАП1"/>
      <sheetName val="3_3__Inventories"/>
      <sheetName val="Анализ_закл__работ"/>
      <sheetName val="Cash_CCI_Detail"/>
      <sheetName val="KEGOC_-_Global"/>
      <sheetName val="Sarbai_MES"/>
      <sheetName val="Б_мчас_(П)"/>
      <sheetName val="д_7_001"/>
      <sheetName val="1_вариант__2009_"/>
      <sheetName val="поставка_сравн13"/>
      <sheetName val="Prelim_Cost"/>
      <sheetName val="Конс_"/>
      <sheetName val="PP&amp;E_mvt_for_2003"/>
      <sheetName val="PR_CN"/>
      <sheetName val="Общая_информация"/>
      <sheetName val="Intercompany_transactions"/>
      <sheetName val="Перечень_связанных_сторон"/>
      <sheetName val="t0_name"/>
      <sheetName val="CPI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1">
          <cell r="A1">
            <v>0</v>
          </cell>
        </row>
      </sheetData>
      <sheetData sheetId="115">
        <row r="1">
          <cell r="A1">
            <v>0</v>
          </cell>
        </row>
      </sheetData>
      <sheetData sheetId="116">
        <row r="1">
          <cell r="A1">
            <v>0</v>
          </cell>
        </row>
      </sheetData>
      <sheetData sheetId="117">
        <row r="1">
          <cell r="A1">
            <v>0</v>
          </cell>
        </row>
      </sheetData>
      <sheetData sheetId="118">
        <row r="1">
          <cell r="A1">
            <v>0</v>
          </cell>
        </row>
      </sheetData>
      <sheetData sheetId="119">
        <row r="1">
          <cell r="A1">
            <v>0</v>
          </cell>
        </row>
      </sheetData>
      <sheetData sheetId="120">
        <row r="1">
          <cell r="A1">
            <v>0</v>
          </cell>
        </row>
      </sheetData>
      <sheetData sheetId="121">
        <row r="1">
          <cell r="A1">
            <v>0</v>
          </cell>
        </row>
      </sheetData>
      <sheetData sheetId="122">
        <row r="1">
          <cell r="A1">
            <v>0</v>
          </cell>
        </row>
      </sheetData>
      <sheetData sheetId="123">
        <row r="1">
          <cell r="A1">
            <v>0</v>
          </cell>
        </row>
      </sheetData>
      <sheetData sheetId="124">
        <row r="1">
          <cell r="A1">
            <v>0</v>
          </cell>
        </row>
      </sheetData>
      <sheetData sheetId="125">
        <row r="1">
          <cell r="A1">
            <v>0</v>
          </cell>
        </row>
      </sheetData>
      <sheetData sheetId="126">
        <row r="1">
          <cell r="A1">
            <v>0</v>
          </cell>
        </row>
      </sheetData>
      <sheetData sheetId="127">
        <row r="1">
          <cell r="A1">
            <v>0</v>
          </cell>
        </row>
      </sheetData>
      <sheetData sheetId="128">
        <row r="1">
          <cell r="A1">
            <v>0</v>
          </cell>
        </row>
      </sheetData>
      <sheetData sheetId="129">
        <row r="1">
          <cell r="A1">
            <v>0</v>
          </cell>
        </row>
      </sheetData>
      <sheetData sheetId="130">
        <row r="1">
          <cell r="A1">
            <v>0</v>
          </cell>
        </row>
      </sheetData>
      <sheetData sheetId="131">
        <row r="1">
          <cell r="A1">
            <v>0</v>
          </cell>
        </row>
      </sheetData>
      <sheetData sheetId="132">
        <row r="1">
          <cell r="A1">
            <v>0</v>
          </cell>
        </row>
      </sheetData>
      <sheetData sheetId="133">
        <row r="1">
          <cell r="A1">
            <v>0</v>
          </cell>
        </row>
      </sheetData>
      <sheetData sheetId="134">
        <row r="1">
          <cell r="A1">
            <v>0</v>
          </cell>
        </row>
      </sheetData>
      <sheetData sheetId="135">
        <row r="1">
          <cell r="A1">
            <v>0</v>
          </cell>
        </row>
      </sheetData>
      <sheetData sheetId="136">
        <row r="1">
          <cell r="A1">
            <v>0</v>
          </cell>
        </row>
      </sheetData>
      <sheetData sheetId="137">
        <row r="1">
          <cell r="A1">
            <v>0</v>
          </cell>
        </row>
      </sheetData>
      <sheetData sheetId="138">
        <row r="1">
          <cell r="A1">
            <v>0</v>
          </cell>
        </row>
      </sheetData>
      <sheetData sheetId="139">
        <row r="1">
          <cell r="A1">
            <v>0</v>
          </cell>
        </row>
      </sheetData>
      <sheetData sheetId="140">
        <row r="1">
          <cell r="A1">
            <v>0</v>
          </cell>
        </row>
      </sheetData>
      <sheetData sheetId="141">
        <row r="1">
          <cell r="A1">
            <v>0</v>
          </cell>
        </row>
      </sheetData>
      <sheetData sheetId="142">
        <row r="1">
          <cell r="A1">
            <v>0</v>
          </cell>
        </row>
      </sheetData>
      <sheetData sheetId="143">
        <row r="1">
          <cell r="A1">
            <v>0</v>
          </cell>
        </row>
      </sheetData>
      <sheetData sheetId="144">
        <row r="1">
          <cell r="A1">
            <v>0</v>
          </cell>
        </row>
      </sheetData>
      <sheetData sheetId="145">
        <row r="1">
          <cell r="A1">
            <v>0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  <sheetData sheetId="197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из сем"/>
      <sheetName val="FES"/>
      <sheetName val="Спр_ пласт"/>
      <sheetName val="Спр_ мест"/>
      <sheetName val="Плата за загрязнение "/>
      <sheetName val="Типограф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Mvmnt (consolidated)"/>
      <sheetName val="XREF"/>
      <sheetName val="Mvmnt CIP"/>
      <sheetName val="производство"/>
      <sheetName val="ДС МЗК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  <sheetName val="P&amp;L"/>
      <sheetName val="Provisions"/>
      <sheetName val="Disclosure"/>
      <sheetName val="Marché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9-1"/>
      <sheetName val="4"/>
      <sheetName val="1-1"/>
      <sheetName val="1"/>
      <sheetName val="1 вариант  2009 "/>
      <sheetName val="Movements"/>
      <sheetName val="допущения"/>
      <sheetName val="Конс "/>
      <sheetName val="A-6"/>
      <sheetName val="ПКОП_3_100%"/>
      <sheetName val="ПКОП_2_100%"/>
      <sheetName val="Список документов"/>
      <sheetName val="AHEPS"/>
      <sheetName val="OshHPP"/>
      <sheetName val="BHPP"/>
      <sheetName val="XLR_NoRangeSheet"/>
      <sheetName val="№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Форма1"/>
      <sheetName val="ОТиТБ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  <sheetName val="3НК"/>
      <sheetName val="#ССЫЛКА"/>
      <sheetName val="ЦентрЗатр"/>
      <sheetName val="ЕдИзм"/>
      <sheetName val="Предпр"/>
      <sheetName val="Balance Sheet"/>
      <sheetName val="XREF"/>
      <sheetName val="Disclosure"/>
      <sheetName val="Movement"/>
      <sheetName val="д_7_001"/>
      <sheetName val="из_сем"/>
      <sheetName val="1_вариант__2009_"/>
      <sheetName val="Добыча_нефти4"/>
      <sheetName val="поставка_сравн13"/>
      <sheetName val="Список_документов"/>
      <sheetName val="ДС_МЗК"/>
      <sheetName val="Собственный_капитал"/>
      <sheetName val="Скорректир_РД_месяц_на_20_CF_Ca"/>
      <sheetName val="HKM_RTC_Crude_costs"/>
      <sheetName val="Read_me_first"/>
      <sheetName val="Threshold Table"/>
      <sheetName val="Б.мчас (П)"/>
      <sheetName val="2БО"/>
      <sheetName val="Преискурант"/>
      <sheetName val="1NK"/>
      <sheetName val="факс(2005-20гг.)"/>
      <sheetName val="gas1999"/>
      <sheetName val="год (2)"/>
      <sheetName val=""/>
      <sheetName val="Contro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Hidden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Prelim Cost"/>
      <sheetName val="IFRS FS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IS-Cash"/>
      <sheetName val="Loan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Настройки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  <sheetName val="DONNEES"/>
      <sheetName val="Осн.показ"/>
      <sheetName val="Anlagevermögen"/>
      <sheetName val="L202 - КПСБ"/>
      <sheetName val="объекты обществаКокшетау"/>
      <sheetName val="Фин. пок-ли"/>
      <sheetName val="расш. себестоим."/>
      <sheetName val="расш реал"/>
      <sheetName val="расш ОАР"/>
      <sheetName val="Ф2"/>
      <sheetName val="Ф4"/>
      <sheetName val="CURCURS"/>
      <sheetName val="Loans_out"/>
      <sheetName val="План_ГЗ"/>
      <sheetName val="доходы_и_расходы_"/>
      <sheetName val="B_11"/>
      <sheetName val="C_251"/>
      <sheetName val="A_1001"/>
      <sheetName val="14_1_2_2__Услуги_связи_1"/>
      <sheetName val="расш__себестоим_"/>
      <sheetName val="расш_реал"/>
      <sheetName val="расш_ОАР"/>
      <sheetName val="муз_колледж"/>
      <sheetName val="консалт"/>
      <sheetName val="Sample"/>
      <sheetName val="Свод за 2008г"/>
      <sheetName val="ЦФО"/>
      <sheetName val="наличие_НДС"/>
      <sheetName val="Тип_учета"/>
      <sheetName val="EXR"/>
      <sheetName val="Вход.данные"/>
      <sheetName val="RSOILBAL"/>
      <sheetName val="Все_поԯ_x0000_缀_x0000__x0000__x0000_됀"/>
      <sheetName val="Пром1"/>
      <sheetName val="PP_E mvt for 2003"/>
      <sheetName val="план"/>
      <sheetName val="Сводная по цехам"/>
      <sheetName val="НР"/>
      <sheetName val="ОАР"/>
      <sheetName val="РР"/>
      <sheetName val="Все_по㐀ᕞഀ䞃԰_x0000_缀"/>
      <sheetName val="КОРП-1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12НК"/>
      <sheetName val="MCC"/>
      <sheetName val="22"/>
      <sheetName val="Brand valuation"/>
      <sheetName val="SAPBEXfilters"/>
      <sheetName val="calc"/>
      <sheetName val="[ДБСП_02_ 2002.xls]___Syzdyk_22"/>
      <sheetName val="4НК"/>
      <sheetName val="[ДБСП_02_ 2002.xls]___Syzdykb_2"/>
      <sheetName val="[ДБСП_02_ 2002.xls]___Syzdyk_10"/>
      <sheetName val="[ДБСП_02_ 2002.xls]___Syzdykb_9"/>
      <sheetName val="[ДБСП_02_ 2002.xls]___Syzdykb_3"/>
      <sheetName val="[ДБСП_02_ 2002.xls]___Syzdykb_4"/>
      <sheetName val="[ДБСП_02_ 2002.xls]___Syzdykb_5"/>
      <sheetName val="[ДБСП_02_ 2002.xls]___Syzdykb_6"/>
      <sheetName val="[ДБСП_02_ 2002.xls]___Syzdykb_8"/>
      <sheetName val="[ДБСП_02_ 2002.xls]___Syzdykb_7"/>
      <sheetName val="[ДБСП_02_ 2002.xls]___Syzdyk_11"/>
      <sheetName val="[ДБСП_02_ 2002.xls]___Syzdyk_12"/>
      <sheetName val="Data-in"/>
      <sheetName val="[ДБСП_02_ 2002.xls]___Syzdyk_13"/>
      <sheetName val="[ДБСП_02_ 2002.xls]___Syzdyk_19"/>
      <sheetName val="[ДБСП_02_ 2002.xls]___Syzdyk_18"/>
      <sheetName val="[ДБСП_02_ 2002.xls]___Syzdyk_15"/>
      <sheetName val="[ДБСП_02_ 2002.xls]___Syzdyk_14"/>
      <sheetName val="[ДБСП_02_ 2002.xls]___Syzdyk_16"/>
      <sheetName val="[ДБСП_02_ 2002.xls]___Syzdyk_17"/>
      <sheetName val="Статьи"/>
      <sheetName val="[ДБСП_02_ 2002.xls]___Syzdyk_21"/>
      <sheetName val="[ДБСП_02_ 2002.xls]___Syzdyk_20"/>
      <sheetName val="___Syzdykb_2"/>
      <sheetName val="___Syzdyk_10"/>
      <sheetName val="___Syzdykb_9"/>
      <sheetName val="___Syzdykb_3"/>
      <sheetName val="___Syzdykb_4"/>
      <sheetName val="___Syzdykb_5"/>
      <sheetName val="___Syzdykb_6"/>
      <sheetName val="___Syzdykb_8"/>
      <sheetName val="___Syzdykb_7"/>
      <sheetName val="___Syzdyk_11"/>
      <sheetName val="___Syzdyk_12"/>
      <sheetName val="___Syzdyk_13"/>
      <sheetName val="___Syzdyk_19"/>
      <sheetName val="___Syzdyk_18"/>
      <sheetName val="___Syzdyk_15"/>
      <sheetName val="___Syzdyk_14"/>
      <sheetName val="___Syzdyk_16"/>
      <sheetName val="___Syzdyk_17"/>
      <sheetName val="___Syzdyk_21"/>
      <sheetName val="___Syzdyk_20"/>
      <sheetName val="[ДБСП_02_ 2002.xls]___Syzdyk_23"/>
      <sheetName val="[ДБСП_02_ 2002.xls]___Syzdyk_27"/>
      <sheetName val="[ДБСП_02_ 2002.xls]___Syzdyk_24"/>
      <sheetName val="[ДБСП_02_ 2002.xls]___Syzdyk_25"/>
      <sheetName val="[ДБСП_02_ 2002.xls]___Syzdyk_26"/>
      <sheetName val="[ДБСП_02_ 2002.xls]___Syzdyk_28"/>
      <sheetName val="[ДБСП_02_ 2002.xls]___Syzdyk_29"/>
      <sheetName val="[ДБСП_02_ 2002.xls]___Syzdyk_30"/>
      <sheetName val="[ДБСП_02_ 2002.xls]___Syzdyk_31"/>
      <sheetName val="[ДБСП_02_ 2002.xls]___Syzdyk_32"/>
      <sheetName val="ТитулЛистОтч"/>
      <sheetName val="Все_по/_x0000_瀀G_x0000__x0000_ꀀ"/>
      <sheetName val="Все_по԰_x0000_缀_x0000__x0000__x0000_缀"/>
      <sheetName val="Все_по0_x0000_#_x0000__x0000_ꀀ"/>
      <sheetName val="Все_по0_x0000_Å_x0000__x0000_ꀀ"/>
      <sheetName val="Все_по㐀ᕞഀ䞃԰"/>
      <sheetName val="ДИП проч"/>
      <sheetName val="ДМИР НОВЫЙ"/>
      <sheetName val="ДУП проч"/>
      <sheetName val="Тип пункта плана"/>
      <sheetName val="Все_по԰_x0000_缀_x0000__x0000__x0000_퐀"/>
      <sheetName val="IS"/>
      <sheetName val="Все_по예썘/_x0000_쀀_x001f__x0000_"/>
      <sheetName val="[ДБСП_02_ 2002.xls]___Syzdyk_34"/>
      <sheetName val="[ДБСП_02_ 2002.xls]___Syzdyk_33"/>
      <sheetName val="[ДБСП_02_ 2002.xls]___Syzdyk_39"/>
      <sheetName val="[ДБСП_02_ 2002.xls]___Syzdyk_35"/>
      <sheetName val="[ДБСП_02_ 2002.xls]___Syzdyk_36"/>
      <sheetName val="[ДБСП_02_ 2002.xls]___Syzdyk_37"/>
      <sheetName val="[ДБСП_02_ 2002.xls]___Syzdyk_38"/>
      <sheetName val="данн"/>
      <sheetName val="H"/>
      <sheetName val="2@"/>
      <sheetName val="Презентация"/>
      <sheetName val="Отчет_Компания"/>
      <sheetName val="PLM"/>
      <sheetName val="коммент"/>
      <sheetName val="IB"/>
      <sheetName val="2019"/>
      <sheetName val="PL"/>
      <sheetName val="ББ"/>
      <sheetName val="ДДС"/>
      <sheetName val="Бюджет 2019"/>
      <sheetName val="Бюджет 2020"/>
      <sheetName val="Petroleum"/>
      <sheetName val="Задействованность (%U)"/>
      <sheetName val="Обслуживание (𝑬𝒇)"/>
      <sheetName val="Ремонты (%Rep)"/>
      <sheetName val="Все_по0"/>
      <sheetName val="рев ДФ (св)"/>
      <sheetName val="общ"/>
      <sheetName val="[ДБСП_02_ 2002.xls]___Syzdyk_40"/>
      <sheetName val="[ДБСП_02_ 2002.xls]___Syzdyk_41"/>
      <sheetName val="[ДБСП_02_ 2002.xls]___Syzdyk_42"/>
      <sheetName val="[ДБСП_02_ 2002.xls]___Syzdyk_43"/>
      <sheetName val="[ДБСП_02_ 2002.xls]___Syzdyk_54"/>
      <sheetName val="Input 2"/>
      <sheetName val="[ДБСП_02_ 2002.xls]___Syzdyk_44"/>
      <sheetName val="[ДБСП_02_ 2002.xls]___Syzdyk_45"/>
      <sheetName val="[ДБСП_02_ 2002.xls]___Syzdyk_46"/>
      <sheetName val="[ДБСП_02_ 2002.xls]___Syzdyk_49"/>
      <sheetName val="[ДБСП_02_ 2002.xls]___Syzdyk_47"/>
      <sheetName val="[ДБСП_02_ 2002.xls]___Syzdyk_48"/>
      <sheetName val="[ДБСП_02_ 2002.xls]___Syzdyk_50"/>
      <sheetName val="[ДБСП_02_ 2002.xls]___Syzdyk_51"/>
      <sheetName val="[ДБСП_02_ 2002.xls]___Syzdyk_53"/>
      <sheetName val="[ДБСП_02_ 2002.xls]___Syzdyk_52"/>
      <sheetName val="[ДБСП_02_ 2002.xls]___Syzdyk_55"/>
      <sheetName val="1NK"/>
      <sheetName val="Налоги"/>
      <sheetName val="[ДБСП_02_ 2002.xls]___Syzdyk_56"/>
      <sheetName val="[ДБСП_02_ 2002.xls]___Syzdyk_57"/>
      <sheetName val="[ДБСП_02_ 2002.xls]___Syzdyk_58"/>
      <sheetName val="[ДБСП_02_ 2002.xls]___Syzdyk_59"/>
      <sheetName val="[ДБСП_02_ 2002.xls]___Syzdyk_61"/>
      <sheetName val="[ДБСП_02_ 2002.xls]___Syzdyk_60"/>
      <sheetName val="[ДБСП_02_ 2002.xls]___Syzdyk_62"/>
      <sheetName val="[ДБСП_02_ 2002.xls]___Syzdyk_63"/>
      <sheetName val="[ДБСП_02_ 2002.xls]___Syzdyk_64"/>
      <sheetName val="[ДБСП_02_ 2002.xls]___Syzdyk_65"/>
      <sheetName val="[ДБСП_02_ 2002.xls]___Syzdyk_67"/>
      <sheetName val="[ДБСП_02_ 2002.xls]___Syzdyk_66"/>
      <sheetName val="[ДБСП_02_ 2002.xls]___Syzdyk_69"/>
      <sheetName val="[ДБСП_02_ 2002.xls]___Syzdyk_68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>
        <row r="1">
          <cell r="G1">
            <v>0</v>
          </cell>
        </row>
      </sheetData>
      <sheetData sheetId="58">
        <row r="1">
          <cell r="G1">
            <v>0</v>
          </cell>
        </row>
      </sheetData>
      <sheetData sheetId="59">
        <row r="1">
          <cell r="G1" t="str">
            <v xml:space="preserve"> </v>
          </cell>
        </row>
      </sheetData>
      <sheetData sheetId="60">
        <row r="1">
          <cell r="G1">
            <v>0</v>
          </cell>
        </row>
      </sheetData>
      <sheetData sheetId="61">
        <row r="1">
          <cell r="G1" t="str">
            <v xml:space="preserve"> </v>
          </cell>
        </row>
      </sheetData>
      <sheetData sheetId="62">
        <row r="1">
          <cell r="G1">
            <v>0</v>
          </cell>
        </row>
      </sheetData>
      <sheetData sheetId="63">
        <row r="1">
          <cell r="G1" t="str">
            <v xml:space="preserve"> </v>
          </cell>
        </row>
      </sheetData>
      <sheetData sheetId="64">
        <row r="1">
          <cell r="G1">
            <v>0</v>
          </cell>
        </row>
      </sheetData>
      <sheetData sheetId="65">
        <row r="1">
          <cell r="G1">
            <v>0</v>
          </cell>
        </row>
      </sheetData>
      <sheetData sheetId="66">
        <row r="1">
          <cell r="G1">
            <v>0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>
        <row r="1">
          <cell r="G1">
            <v>0</v>
          </cell>
        </row>
      </sheetData>
      <sheetData sheetId="203"/>
      <sheetData sheetId="204"/>
      <sheetData sheetId="205"/>
      <sheetData sheetId="206">
        <row r="1">
          <cell r="G1">
            <v>0</v>
          </cell>
        </row>
      </sheetData>
      <sheetData sheetId="207">
        <row r="1">
          <cell r="G1" t="str">
            <v xml:space="preserve"> </v>
          </cell>
        </row>
      </sheetData>
      <sheetData sheetId="208">
        <row r="1">
          <cell r="G1">
            <v>0</v>
          </cell>
        </row>
      </sheetData>
      <sheetData sheetId="209">
        <row r="1">
          <cell r="G1" t="str">
            <v xml:space="preserve"> </v>
          </cell>
        </row>
      </sheetData>
      <sheetData sheetId="210">
        <row r="1">
          <cell r="G1">
            <v>0</v>
          </cell>
        </row>
      </sheetData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>
        <row r="1">
          <cell r="G1">
            <v>0</v>
          </cell>
        </row>
      </sheetData>
      <sheetData sheetId="306">
        <row r="1">
          <cell r="G1">
            <v>0</v>
          </cell>
        </row>
      </sheetData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>
        <row r="1">
          <cell r="G1" t="str">
            <v/>
          </cell>
        </row>
      </sheetData>
      <sheetData sheetId="571">
        <row r="1">
          <cell r="G1" t="str">
            <v/>
          </cell>
        </row>
      </sheetData>
      <sheetData sheetId="572">
        <row r="1">
          <cell r="G1">
            <v>0</v>
          </cell>
        </row>
      </sheetData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>
        <row r="1">
          <cell r="G1">
            <v>0</v>
          </cell>
        </row>
      </sheetData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>
        <row r="1">
          <cell r="G1">
            <v>0</v>
          </cell>
        </row>
      </sheetData>
      <sheetData sheetId="597">
        <row r="1">
          <cell r="G1" t="str">
            <v xml:space="preserve"> </v>
          </cell>
        </row>
      </sheetData>
      <sheetData sheetId="598">
        <row r="1">
          <cell r="G1">
            <v>0</v>
          </cell>
        </row>
      </sheetData>
      <sheetData sheetId="599">
        <row r="1">
          <cell r="G1">
            <v>0</v>
          </cell>
        </row>
      </sheetData>
      <sheetData sheetId="600">
        <row r="1">
          <cell r="G1" t="str">
            <v/>
          </cell>
        </row>
      </sheetData>
      <sheetData sheetId="601">
        <row r="1">
          <cell r="G1" t="str">
            <v/>
          </cell>
        </row>
      </sheetData>
      <sheetData sheetId="602">
        <row r="1">
          <cell r="G1" t="str">
            <v/>
          </cell>
        </row>
      </sheetData>
      <sheetData sheetId="603">
        <row r="1">
          <cell r="G1" t="str">
            <v/>
          </cell>
        </row>
      </sheetData>
      <sheetData sheetId="604">
        <row r="1">
          <cell r="G1" t="str">
            <v/>
          </cell>
        </row>
      </sheetData>
      <sheetData sheetId="605">
        <row r="1">
          <cell r="G1" t="str">
            <v/>
          </cell>
        </row>
      </sheetData>
      <sheetData sheetId="606">
        <row r="1">
          <cell r="G1" t="str">
            <v/>
          </cell>
        </row>
      </sheetData>
      <sheetData sheetId="607">
        <row r="1">
          <cell r="G1" t="str">
            <v/>
          </cell>
        </row>
      </sheetData>
      <sheetData sheetId="608">
        <row r="1">
          <cell r="G1" t="str">
            <v/>
          </cell>
        </row>
      </sheetData>
      <sheetData sheetId="609"/>
      <sheetData sheetId="610"/>
      <sheetData sheetId="611"/>
      <sheetData sheetId="612"/>
      <sheetData sheetId="613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>
        <row r="1">
          <cell r="G1">
            <v>0</v>
          </cell>
        </row>
      </sheetData>
      <sheetData sheetId="628">
        <row r="1">
          <cell r="G1">
            <v>0</v>
          </cell>
        </row>
      </sheetData>
      <sheetData sheetId="629">
        <row r="1">
          <cell r="G1">
            <v>0</v>
          </cell>
        </row>
      </sheetData>
      <sheetData sheetId="630">
        <row r="1">
          <cell r="G1" t="str">
            <v/>
          </cell>
        </row>
      </sheetData>
      <sheetData sheetId="631">
        <row r="1">
          <cell r="G1" t="str">
            <v/>
          </cell>
        </row>
      </sheetData>
      <sheetData sheetId="632">
        <row r="1">
          <cell r="G1" t="str">
            <v/>
          </cell>
        </row>
      </sheetData>
      <sheetData sheetId="633">
        <row r="1">
          <cell r="G1" t="str">
            <v/>
          </cell>
        </row>
      </sheetData>
      <sheetData sheetId="634">
        <row r="1">
          <cell r="G1" t="str">
            <v/>
          </cell>
        </row>
      </sheetData>
      <sheetData sheetId="635">
        <row r="1">
          <cell r="G1" t="str">
            <v/>
          </cell>
        </row>
      </sheetData>
      <sheetData sheetId="636">
        <row r="1">
          <cell r="G1" t="str">
            <v/>
          </cell>
        </row>
      </sheetData>
      <sheetData sheetId="637">
        <row r="1">
          <cell r="G1" t="str">
            <v/>
          </cell>
        </row>
      </sheetData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 refreshError="1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 refreshError="1"/>
      <sheetData sheetId="750" refreshError="1"/>
      <sheetData sheetId="751" refreshError="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 refreshError="1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Codes"/>
      <sheetName val="std tabel"/>
      <sheetName val="I-Index"/>
      <sheetName val="DATA"/>
      <sheetName val="G-183"/>
      <sheetName val="2008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1"/>
      <sheetName val="modaj"/>
      <sheetName val="Project Detail Inputs"/>
      <sheetName val="inv"/>
      <sheetName val="I KEY INFORMATION"/>
      <sheetName val="VI REVENUE OOD"/>
      <sheetName val="IIb P&amp;L short"/>
      <sheetName val="IV REVENUE ROOMS"/>
      <sheetName val="IV REVENUE  F&amp;B"/>
      <sheetName val="Input"/>
      <sheetName val="Price"/>
      <sheetName val="Уч2"/>
      <sheetName val="Уч1"/>
      <sheetName val="по_статье_бюджета"/>
      <sheetName val="Precalcs"/>
      <sheetName val="油価変動"/>
      <sheetName val="произв_прогр"/>
      <sheetName val="assumptions"/>
      <sheetName val="Securities"/>
      <sheetName val="Paramètres"/>
      <sheetName val="Sheet4"/>
      <sheetName val="B-4"/>
      <sheetName val="FES"/>
      <sheetName val="types"/>
      <sheetName val="Sheet3"/>
      <sheetName val="T_T"/>
      <sheetName val="CNOBARI"/>
      <sheetName val="Dropdown"/>
      <sheetName val="Inputs"/>
      <sheetName val=""/>
      <sheetName val="ВидHFГП"/>
      <sheetName val="ВидNbГП"/>
      <sheetName val="ПП"/>
      <sheetName val="ВидТаГП"/>
      <sheetName val="5r"/>
      <sheetName val="synthgraph DCF"/>
      <sheetName val="Gen Data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1">
          <cell r="H11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 refreshError="1"/>
      <sheetData sheetId="120"/>
      <sheetData sheetId="12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Т"/>
      <sheetName val="Форма2"/>
      <sheetName val="справка"/>
      <sheetName val="группа"/>
      <sheetName val="Water trucking 2005"/>
      <sheetName val="Ден потоки"/>
      <sheetName val="#REF"/>
      <sheetName val="5NK "/>
      <sheetName val="Титул1"/>
      <sheetName val="флормиро"/>
      <sheetName val="Hidden"/>
      <sheetName val="СписокТЭП"/>
      <sheetName val="цены14"/>
      <sheetName val="Нефть"/>
      <sheetName val="Лист2"/>
      <sheetName val="ДС МЗК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  <sheetName val="DATA-Ambition_COA"/>
      <sheetName val="Б.мчас (П)"/>
      <sheetName val="summary"/>
      <sheetName val="Форма1_(2)"/>
      <sheetName val="Форма7_"/>
      <sheetName val="Добыча_нефти4"/>
      <sheetName val="поставка_сравн13"/>
      <sheetName val="из_сем"/>
      <sheetName val="5NK_"/>
      <sheetName val="д_7_001"/>
      <sheetName val="Текущие_цены"/>
      <sheetName val="ДС_МЗК"/>
      <sheetName val="Форма3_6"/>
      <sheetName val="Ден_потоки"/>
      <sheetName val="Water_trucking_2005"/>
      <sheetName val="МАТЕР_433,452"/>
      <sheetName val="Изменяемые_данные"/>
      <sheetName val="Начисления_процентов"/>
      <sheetName val="январь_2014"/>
      <sheetName val="февраль_2014"/>
      <sheetName val="март_2014"/>
      <sheetName val="апрель_2014"/>
      <sheetName val="май_2014"/>
      <sheetName val="июнь_2014"/>
      <sheetName val="июль_2014"/>
      <sheetName val="август_2014"/>
      <sheetName val="сентябрь_2014"/>
      <sheetName val="ноябрь_2014"/>
      <sheetName val="декабрь_2014"/>
      <sheetName val="февраль_2015"/>
      <sheetName val="март_2015"/>
      <sheetName val="апрель_2015_г"/>
      <sheetName val="май_2015_г_"/>
      <sheetName val="июнь_2015_г_"/>
      <sheetName val="титул_лист_"/>
      <sheetName val="ремонт_25"/>
      <sheetName val="ЛКЗ_и_ЭКЗ"/>
      <sheetName val="Financial_ratios_А3"/>
      <sheetName val="1_411_1"/>
      <sheetName val="измен__формы"/>
      <sheetName val="с 01.08 по 17.10 = 1569 вагонов"/>
      <sheetName val="Const"/>
      <sheetName val="Control"/>
      <sheetName val="б1"/>
      <sheetName val="Фин. пок-ли"/>
      <sheetName val="ИсхД+"/>
      <sheetName val="Нетто3!!!"/>
      <sheetName val="Акколь"/>
      <sheetName val="QUOTE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  <sheetName val="из се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ОборБалФормОтч"/>
      <sheetName val="МО 0012"/>
      <sheetName val="NOV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Loans out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  <sheetName val="Авансы-1"/>
      <sheetName val="ДС МЗК"/>
      <sheetName val="Anlagevermögen"/>
      <sheetName val="ремонт 25"/>
      <sheetName val="пр 6 дох"/>
      <sheetName val="план07"/>
      <sheetName val="План произв-ва (мес.) (бюджет)"/>
      <sheetName val="Официальные курсы"/>
      <sheetName val="АУП командировочные"/>
      <sheetName val="Налоги"/>
      <sheetName val="шкала"/>
      <sheetName val="Касс книга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6НК-cт."/>
      <sheetName val="Гр5(о)"/>
      <sheetName val="AFS"/>
      <sheetName val="Additions testing"/>
      <sheetName val="Movement schedule"/>
      <sheetName val="depreciation testing"/>
      <sheetName val="Ф"/>
      <sheetName val="Собственный капитал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i-index"/>
      <sheetName val="FA Movement "/>
      <sheetName val="1_x0004__x0000__x0007__x0000__x0006__x0000__x000e__x0000_"/>
      <sheetName val="_x0009__x0000_"/>
      <sheetName val=" _x0000_"/>
      <sheetName val="Estimate"/>
      <sheetName val="XLR_NoRangeSheet"/>
      <sheetName val="Макро"/>
      <sheetName val="Займы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вход.параметры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исп_см_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текст"/>
      <sheetName val="филиалы"/>
      <sheetName val="Сводная"/>
      <sheetName val="ФП"/>
      <sheetName val="450 (2)"/>
      <sheetName val="2.8. стр-ра себестоимости"/>
      <sheetName val="ГБ"/>
      <sheetName val="Подразд"/>
      <sheetName val="Спр_ пласт"/>
      <sheetName val="Преискурант"/>
      <sheetName val="план"/>
      <sheetName val="списки"/>
      <sheetName val="сетка"/>
      <sheetName val="ЦЕХА"/>
      <sheetName val="Факт-Бюджет"/>
      <sheetName val="Факт"/>
      <sheetName val="Реализация"/>
      <sheetName val="Евкарпиди "/>
      <sheetName val="без НДС"/>
      <sheetName val="Бюджет-фак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/>
      <sheetData sheetId="634"/>
      <sheetData sheetId="635"/>
      <sheetData sheetId="636" refreshError="1"/>
      <sheetData sheetId="637"/>
      <sheetData sheetId="638"/>
      <sheetData sheetId="639" refreshError="1"/>
      <sheetData sheetId="640" refreshError="1"/>
      <sheetData sheetId="64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>
        <row r="13">
          <cell r="C13" t="str">
            <v/>
          </cell>
        </row>
      </sheetData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/>
      <sheetData sheetId="751"/>
      <sheetData sheetId="752"/>
      <sheetData sheetId="753"/>
      <sheetData sheetId="754" refreshError="1"/>
      <sheetData sheetId="75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Treatment Summary"/>
      <sheetName val="7.1"/>
      <sheetName val="Ф4_КБМ+АФ"/>
      <sheetName val="Справочник"/>
      <sheetName val="14_1_2_2__Услуги связи_"/>
      <sheetName val="Пром1"/>
      <sheetName val="Форма3.6"/>
      <sheetName val="Бюджет"/>
      <sheetName val="ЕдИзм"/>
      <sheetName val="Предпр"/>
      <sheetName val="#REF"/>
      <sheetName val="Assumptions"/>
      <sheetName val="Добыча нефти4"/>
      <sheetName val="исп.см.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L-1 Займ БРК инвест цели"/>
      <sheetName val="G-1"/>
      <sheetName val="1Утв ТК  Capex 07 "/>
      <sheetName val="справка"/>
      <sheetName val="группа"/>
      <sheetName val="д.7.001"/>
      <sheetName val="приложение№3"/>
      <sheetName val="Prelim Cost"/>
      <sheetName val="Статьи затрат"/>
      <sheetName val="Справка ИЦА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Месяц"/>
      <sheetName val="Расчет2000Прямой"/>
      <sheetName val="по 2007 году план на 2008 год"/>
      <sheetName val="5NK "/>
      <sheetName val="Пр2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ОСВ"/>
      <sheetName val="Add-s test"/>
      <sheetName val="АЗФ"/>
      <sheetName val="АК"/>
      <sheetName val="Актюбе"/>
      <sheetName val="ССГПО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Sheet1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Loans out"/>
      <sheetName val="Гр5(о)"/>
      <sheetName val="Сводная"/>
      <sheetName val="свод"/>
      <sheetName val="Hidden"/>
      <sheetName val="#REF!"/>
      <sheetName val="МАТЕР.433,452"/>
      <sheetName val="ГБ"/>
      <sheetName val="мат расходы"/>
      <sheetName val="Баланс"/>
      <sheetName val="КР материалы"/>
      <sheetName val="Movements"/>
      <sheetName val="план"/>
      <sheetName val="Потребители"/>
      <sheetName val="Блоки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  <sheetName val="Data"/>
      <sheetName val="Бонды стр.341"/>
      <sheetName val="Остатки по бухучету"/>
      <sheetName val="параметры"/>
      <sheetName val="A-20"/>
      <sheetName val="Авансы-1"/>
      <sheetName val="Тарифы и цены "/>
      <sheetName val="pp&amp;e mvt for 2003"/>
      <sheetName val="2.2 ОтклОТМ"/>
      <sheetName val="1.3.2 ОТМ"/>
      <sheetName val="29"/>
      <sheetName val="22"/>
      <sheetName val="UNITPRICES"/>
      <sheetName val="константы"/>
      <sheetName val="Финпоки1"/>
      <sheetName val="янв 07"/>
      <sheetName val="Информация по введенным добываю"/>
      <sheetName val="общ"/>
      <sheetName val="Лист2"/>
      <sheetName val="финпл "/>
      <sheetName val="макропоказ"/>
      <sheetName val="3а"/>
      <sheetName val="4а"/>
      <sheetName val="5"/>
      <sheetName val="Налоги на транспорт"/>
      <sheetName val="ПО НОВОМУ ШТАТНОМУ"/>
      <sheetName val="34-143"/>
      <sheetName val="PYTB"/>
      <sheetName val="101"/>
      <sheetName val="КОРП-1"/>
      <sheetName val="ковер"/>
      <sheetName val="СПгнг"/>
      <sheetName val="ИнвестицииСвод"/>
      <sheetName val="План закупок 2012"/>
      <sheetName val="общ.фонд  "/>
      <sheetName val="собственный капитал"/>
      <sheetName val="потр"/>
      <sheetName val="СН"/>
      <sheetName val="ДОУП_111-2_1405"/>
      <sheetName val="ДОУП_111-2_1405,,"/>
      <sheetName val="Лист4"/>
      <sheetName val="бензин по авто"/>
      <sheetName val="Др адм"/>
      <sheetName val="Осн.ср-ва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 refreshError="1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СПгнг"/>
      <sheetName val="2.2 ОтклОТМ"/>
      <sheetName val="1.3.2 ОТМ"/>
      <sheetName val="Предпр"/>
      <sheetName val="ЦентрЗатр"/>
      <sheetName val="ЕдИзм"/>
      <sheetName val="I. Прогноз доходов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Prelim Cost"/>
      <sheetName val="#ССЫЛКА"/>
      <sheetName val="бартер"/>
      <sheetName val="Сверка"/>
      <sheetName val="1 класс"/>
      <sheetName val="2 класс"/>
      <sheetName val="3 класс"/>
      <sheetName val="4 класс"/>
      <sheetName val="5 класс"/>
      <sheetName val="Штатное 2012-2015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Сеть"/>
      <sheetName val="общие данные"/>
      <sheetName val="смета"/>
      <sheetName val="табель"/>
      <sheetName val="FES"/>
      <sheetName val="Loans out"/>
      <sheetName val="МодельППП (Свод)"/>
      <sheetName val="Форма1"/>
      <sheetName val="14.1.2.2.(Услуги связи)"/>
      <sheetName val="10 БО (kzt)"/>
      <sheetName val="Баланс"/>
      <sheetName val="Бюджет"/>
      <sheetName val="Лист1"/>
      <sheetName val="2_2_ОтклОТМ"/>
      <sheetName val="1_3_2_ОТМ"/>
      <sheetName val="1кв. "/>
      <sheetName val="2кв."/>
      <sheetName val="Потребители"/>
      <sheetName val="Блоки"/>
      <sheetName val="Sheet5"/>
      <sheetName val="Cash flow 2011"/>
      <sheetName val="VLOOKUP"/>
      <sheetName val="INPUTMASTER"/>
      <sheetName val="КБ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Datasheet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WBS elements RS-v.02A"/>
      <sheetName val="Balance Sheet"/>
      <sheetName val="Sales F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Заполните"/>
      <sheetName val="План"/>
      <sheetName val="Факт"/>
      <sheetName val="Лист5"/>
      <sheetName val="глина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  <sheetName val="Дефл"/>
      <sheetName val="Sheet2"/>
      <sheetName val="2003 (215862 тн)"/>
      <sheetName val="Содержание"/>
      <sheetName val="NOV"/>
      <sheetName val="конфир"/>
      <sheetName val="IS"/>
      <sheetName val="таблица"/>
      <sheetName val="Астана рус"/>
      <sheetName val="Алматы рус"/>
      <sheetName val="Data-in"/>
      <sheetName val="консалт"/>
      <sheetName val="Проект"/>
      <sheetName val="ati"/>
      <sheetName val="I1"/>
      <sheetName val="I2"/>
      <sheetName val="Dictionaries"/>
      <sheetName val="по 2007 году план на 2008 год"/>
      <sheetName val="ПО НОВОМУ ШТАТНОМУ"/>
      <sheetName val="100 159 -полигр ус (2)"/>
      <sheetName val="хозтов"/>
      <sheetName val="Статьи"/>
      <sheetName val="Выбор"/>
      <sheetName val="Апрель"/>
      <sheetName val="Сентябрь"/>
      <sheetName val="Ноябрь"/>
      <sheetName val="Квартал"/>
      <sheetName val="Июль"/>
      <sheetName val="Март"/>
      <sheetName val="Июнь"/>
      <sheetName val="МТ_CapexDepreciation"/>
      <sheetName val="МУНАЙТАС L-1"/>
      <sheetName val="класс"/>
      <sheetName val="Scenar"/>
      <sheetName val="К сущ"/>
      <sheetName val="КВЛ ЦТТ и СТ"/>
      <sheetName val="Ком плат"/>
      <sheetName val="список"/>
      <sheetName val="Quots"/>
      <sheetName val="fa movement kyrg"/>
      <sheetName val="P&amp;L"/>
      <sheetName val="Provisions"/>
      <sheetName val="2010"/>
      <sheetName val="Налоги (ФД)2013"/>
      <sheetName val="расчет налогов тран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>
        <row r="3">
          <cell r="A3">
            <v>1</v>
          </cell>
        </row>
      </sheetData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/>
      <sheetData sheetId="441" refreshError="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ID-06"/>
      <sheetName val="СПгнг"/>
      <sheetName val="группа"/>
      <sheetName val="сырье и материалы"/>
      <sheetName val="глина"/>
      <sheetName val="из сем"/>
      <sheetName val="13 NGDO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жд тарифы"/>
      <sheetName val="2 БО (тенге)"/>
      <sheetName val="I. Прогноз доходов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Отпуск продукции"/>
      <sheetName val="#REF"/>
      <sheetName val="1NK"/>
      <sheetName val="класс"/>
      <sheetName val="Об-я св-а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Способ закупки"/>
      <sheetName val="ЕдИзм"/>
      <sheetName val="Предпр"/>
      <sheetName val="табель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Бюджет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баки _2_"/>
      <sheetName val="ИД"/>
      <sheetName val="Prelim Cost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сетка"/>
      <sheetName val="ЭКРБ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  <sheetName val="Project Detail Inputs"/>
      <sheetName val="years 1-3 by month"/>
      <sheetName val="600000"/>
      <sheetName val="700000"/>
      <sheetName val="700000 (общая)"/>
      <sheetName val="610000-783000"/>
      <sheetName val="Общий"/>
      <sheetName val="пробег м расх"/>
      <sheetName val="пробмч по город"/>
      <sheetName val="янв (2)"/>
      <sheetName val="Список документов"/>
      <sheetName val="исп_см_"/>
      <sheetName val="ремонт_25"/>
      <sheetName val="пр_6_дох"/>
      <sheetName val="Касс_книга"/>
      <sheetName val="ремон "/>
      <sheetName val="Utility"/>
      <sheetName val="ремон_x0009_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Займы"/>
      <sheetName val="вход.параметры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AFS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Add-s_test"/>
      <sheetName val="точн2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общие данные"/>
      <sheetName val="отделы"/>
      <sheetName val="текст"/>
      <sheetName val="филиалы"/>
      <sheetName val="Макро"/>
      <sheetName val="Сводная"/>
      <sheetName val="ФП"/>
      <sheetName val="450 (2)"/>
      <sheetName val="Гр5(о)"/>
      <sheetName val="2.8. стр-ра себестоимости"/>
      <sheetName val="ГБ"/>
      <sheetName val="Подразд"/>
      <sheetName val="Спр_ пласт"/>
      <sheetName val="Преискурант"/>
      <sheetName val="план"/>
      <sheetName val="списки"/>
      <sheetName val="ЦЕХА"/>
      <sheetName val="Приложение 7 (ЕНП)"/>
      <sheetName val="ДС МЗК"/>
      <sheetName val="Anlagevermögen"/>
      <sheetName val="name"/>
      <sheetName val="Sample"/>
      <sheetName val="Свод за 2008г"/>
      <sheetName val="Справочник 2601"/>
      <sheetName val="_x0003__x0004_"/>
      <sheetName val="07_Расчет ПО и оборуд. (сводно)"/>
      <sheetName val="s"/>
      <sheetName val="К су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 refreshError="1"/>
      <sheetData sheetId="398" refreshError="1"/>
      <sheetData sheetId="399" refreshError="1"/>
      <sheetData sheetId="400" refreshError="1"/>
      <sheetData sheetId="40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/>
      <sheetData sheetId="727"/>
      <sheetData sheetId="728"/>
      <sheetData sheetId="729"/>
      <sheetData sheetId="730" refreshError="1"/>
      <sheetData sheetId="731"/>
      <sheetData sheetId="732" refreshError="1"/>
      <sheetData sheetId="733" refreshError="1"/>
      <sheetData sheetId="734">
        <row r="13">
          <cell r="C13" t="str">
            <v/>
          </cell>
        </row>
      </sheetData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предприятия"/>
      <sheetName val="Лв 1715 (сб)"/>
      <sheetName val="справка"/>
      <sheetName val="ИзменяемыеДанные"/>
      <sheetName val="ДДСАБ"/>
      <sheetName val="ДДСККБ"/>
      <sheetName val="P&amp;L"/>
      <sheetName val="Provisions"/>
      <sheetName val="ОборБалФормОтч"/>
      <sheetName val="SMSTemp"/>
      <sheetName val="МО 0012"/>
      <sheetName val="д.7.001"/>
      <sheetName val="СписокТЭП"/>
      <sheetName val="Форма2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Water trucking 2005"/>
      <sheetName val="Ввод"/>
      <sheetName val="2в"/>
      <sheetName val="поставка сравн13"/>
      <sheetName val="OBL_CRED_30-06-97.XLS"/>
      <sheetName val="ТитулЛистОтч"/>
      <sheetName val="60701"/>
      <sheetName val="Движение ОС"/>
      <sheetName val="#REF!"/>
      <sheetName val="\USER\MANAT\CREDITY\REGION\ARHI"/>
      <sheetName val="N-200.1"/>
      <sheetName val="N-500.1"/>
      <sheetName val="depreciation testing"/>
      <sheetName val="PV-date"/>
      <sheetName val="8210.09"/>
      <sheetName val="ОС и ИН (120)"/>
      <sheetName val="технический-НЕ УДАЛЯТЬ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  <sheetName val="Code Trans"/>
      <sheetName val="Haul cons"/>
      <sheetName val="\A\USER\MANAT\CREDITY\REGION\AR"/>
      <sheetName val="1. Ввод"/>
      <sheetName val="мэпп2"/>
      <sheetName val="Исходные"/>
      <sheetName val="Hidden"/>
      <sheetName val=""/>
      <sheetName val="Mine Gen"/>
      <sheetName val="Экспл_ запасы"/>
      <sheetName val="Пром_ запасы"/>
      <sheetName val="__KZWKHASENOVGA_aws_Documents a"/>
      <sheetName val="PDC_Worksheet"/>
      <sheetName val="ао"/>
      <sheetName val="Debt"/>
      <sheetName val="1 (2)"/>
      <sheetName val="Ставки"/>
      <sheetName val="Баланс"/>
      <sheetName val="Тип обучения"/>
      <sheetName val="B-4"/>
      <sheetName val="1.401.2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86B2E-FF16-40C9-81C6-54AFE592180F}">
  <sheetPr>
    <pageSetUpPr autoPageBreaks="0" fitToPage="1"/>
  </sheetPr>
  <dimension ref="A1:H159"/>
  <sheetViews>
    <sheetView topLeftCell="A127" zoomScale="80" zoomScaleNormal="80" zoomScaleSheetLayoutView="80" workbookViewId="0">
      <selection activeCell="A147" sqref="A147:XFD152"/>
    </sheetView>
  </sheetViews>
  <sheetFormatPr defaultColWidth="9.28515625" defaultRowHeight="12.75" outlineLevelRow="2" x14ac:dyDescent="0.2"/>
  <cols>
    <col min="1" max="1" width="84.42578125" style="7" customWidth="1"/>
    <col min="2" max="2" width="9.85546875" style="6" customWidth="1"/>
    <col min="3" max="3" width="21.28515625" style="3" customWidth="1"/>
    <col min="4" max="4" width="24" style="11" customWidth="1"/>
    <col min="5" max="5" width="16.140625" style="12" customWidth="1"/>
    <col min="6" max="6" width="17.7109375" style="12" customWidth="1"/>
    <col min="7" max="7" width="9.28515625" style="6"/>
    <col min="8" max="8" width="16.28515625" style="6" bestFit="1" customWidth="1"/>
    <col min="9" max="9" width="19.7109375" style="6" customWidth="1"/>
    <col min="10" max="16384" width="9.28515625" style="6"/>
  </cols>
  <sheetData>
    <row r="1" spans="1:6" x14ac:dyDescent="0.2">
      <c r="A1" s="1"/>
      <c r="B1" s="2"/>
      <c r="D1" s="4" t="s">
        <v>0</v>
      </c>
      <c r="E1" s="5"/>
      <c r="F1" s="5"/>
    </row>
    <row r="2" spans="1:6" x14ac:dyDescent="0.2">
      <c r="A2" s="1"/>
      <c r="B2" s="2"/>
      <c r="D2" s="4" t="s">
        <v>1</v>
      </c>
      <c r="E2" s="5"/>
      <c r="F2" s="5"/>
    </row>
    <row r="3" spans="1:6" x14ac:dyDescent="0.2">
      <c r="A3" s="1"/>
      <c r="B3" s="2"/>
      <c r="D3" s="4" t="s">
        <v>2</v>
      </c>
      <c r="E3" s="5"/>
      <c r="F3" s="5"/>
    </row>
    <row r="4" spans="1:6" x14ac:dyDescent="0.2">
      <c r="C4" s="8"/>
      <c r="D4" s="9"/>
      <c r="E4" s="5"/>
      <c r="F4" s="5"/>
    </row>
    <row r="5" spans="1:6" x14ac:dyDescent="0.2">
      <c r="C5" s="8"/>
      <c r="D5" s="9" t="s">
        <v>3</v>
      </c>
      <c r="E5" s="5"/>
      <c r="F5" s="5"/>
    </row>
    <row r="6" spans="1:6" x14ac:dyDescent="0.2">
      <c r="C6" s="8"/>
      <c r="D6" s="9" t="s">
        <v>4</v>
      </c>
      <c r="E6" s="5"/>
      <c r="F6" s="5"/>
    </row>
    <row r="7" spans="1:6" x14ac:dyDescent="0.2">
      <c r="C7" s="8"/>
      <c r="D7" s="9" t="s">
        <v>5</v>
      </c>
      <c r="E7" s="5"/>
      <c r="F7" s="5"/>
    </row>
    <row r="8" spans="1:6" x14ac:dyDescent="0.2">
      <c r="C8" s="8"/>
      <c r="D8" s="9"/>
      <c r="E8" s="5"/>
      <c r="F8" s="5"/>
    </row>
    <row r="9" spans="1:6" x14ac:dyDescent="0.2">
      <c r="C9" s="8"/>
      <c r="D9" s="9" t="s">
        <v>6</v>
      </c>
      <c r="E9" s="5"/>
      <c r="F9" s="5"/>
    </row>
    <row r="10" spans="1:6" x14ac:dyDescent="0.2">
      <c r="A10" s="1" t="s">
        <v>7</v>
      </c>
      <c r="B10" s="2"/>
      <c r="C10" s="10" t="s">
        <v>8</v>
      </c>
    </row>
    <row r="11" spans="1:6" ht="63.75" x14ac:dyDescent="0.2">
      <c r="A11" s="1" t="s">
        <v>9</v>
      </c>
      <c r="B11" s="2"/>
      <c r="C11" s="13" t="s">
        <v>10</v>
      </c>
    </row>
    <row r="12" spans="1:6" x14ac:dyDescent="0.2">
      <c r="A12" s="1" t="s">
        <v>11</v>
      </c>
      <c r="B12" s="2"/>
      <c r="C12" s="10" t="s">
        <v>12</v>
      </c>
    </row>
    <row r="13" spans="1:6" x14ac:dyDescent="0.2">
      <c r="A13" s="1" t="s">
        <v>13</v>
      </c>
      <c r="B13" s="2"/>
      <c r="C13" s="10" t="s">
        <v>14</v>
      </c>
      <c r="D13" s="14"/>
    </row>
    <row r="14" spans="1:6" x14ac:dyDescent="0.2">
      <c r="A14" s="1" t="s">
        <v>15</v>
      </c>
      <c r="B14" s="2"/>
      <c r="C14" s="10" t="s">
        <v>16</v>
      </c>
      <c r="D14" s="14"/>
    </row>
    <row r="15" spans="1:6" x14ac:dyDescent="0.2">
      <c r="A15" s="1" t="s">
        <v>17</v>
      </c>
      <c r="B15" s="2"/>
      <c r="C15" s="15">
        <v>3916</v>
      </c>
      <c r="D15" s="14"/>
    </row>
    <row r="16" spans="1:6" x14ac:dyDescent="0.2">
      <c r="A16" s="1" t="s">
        <v>18</v>
      </c>
      <c r="B16" s="2"/>
      <c r="C16" s="10" t="s">
        <v>19</v>
      </c>
      <c r="D16" s="14"/>
    </row>
    <row r="17" spans="1:6" ht="40.9" customHeight="1" x14ac:dyDescent="0.2">
      <c r="A17" s="1" t="s">
        <v>20</v>
      </c>
      <c r="B17" s="2"/>
      <c r="C17" s="13" t="s">
        <v>21</v>
      </c>
      <c r="D17" s="14"/>
    </row>
    <row r="18" spans="1:6" x14ac:dyDescent="0.2">
      <c r="A18" s="1"/>
      <c r="B18" s="2"/>
      <c r="C18" s="10"/>
      <c r="D18" s="14"/>
    </row>
    <row r="19" spans="1:6" x14ac:dyDescent="0.2">
      <c r="A19" s="16" t="s">
        <v>22</v>
      </c>
      <c r="B19" s="17"/>
      <c r="C19" s="17"/>
      <c r="D19" s="17"/>
    </row>
    <row r="20" spans="1:6" x14ac:dyDescent="0.2">
      <c r="A20" s="18" t="s">
        <v>23</v>
      </c>
      <c r="B20" s="19"/>
      <c r="C20" s="20">
        <v>45382</v>
      </c>
      <c r="D20" s="19"/>
    </row>
    <row r="21" spans="1:6" x14ac:dyDescent="0.2">
      <c r="A21" s="21"/>
      <c r="B21" s="22"/>
      <c r="C21" s="22"/>
      <c r="D21" s="23" t="s">
        <v>24</v>
      </c>
    </row>
    <row r="22" spans="1:6" s="25" customFormat="1" ht="25.5" customHeight="1" x14ac:dyDescent="0.2">
      <c r="A22" s="242" t="s">
        <v>25</v>
      </c>
      <c r="B22" s="242" t="s">
        <v>26</v>
      </c>
      <c r="C22" s="242" t="s">
        <v>27</v>
      </c>
      <c r="D22" s="242" t="s">
        <v>28</v>
      </c>
      <c r="E22" s="24"/>
      <c r="F22" s="24"/>
    </row>
    <row r="23" spans="1:6" s="25" customFormat="1" x14ac:dyDescent="0.2">
      <c r="A23" s="242"/>
      <c r="B23" s="242"/>
      <c r="C23" s="242"/>
      <c r="D23" s="242"/>
      <c r="E23" s="24"/>
      <c r="F23" s="24"/>
    </row>
    <row r="24" spans="1:6" s="30" customFormat="1" x14ac:dyDescent="0.2">
      <c r="A24" s="26" t="s">
        <v>29</v>
      </c>
      <c r="B24" s="27"/>
      <c r="C24" s="28"/>
      <c r="D24" s="28"/>
      <c r="E24" s="29"/>
      <c r="F24" s="29"/>
    </row>
    <row r="25" spans="1:6" ht="15" x14ac:dyDescent="0.2">
      <c r="A25" s="31" t="s">
        <v>30</v>
      </c>
      <c r="B25" s="32" t="s">
        <v>31</v>
      </c>
      <c r="C25" s="33">
        <v>12714872</v>
      </c>
      <c r="D25" s="33">
        <v>17752691</v>
      </c>
    </row>
    <row r="26" spans="1:6" ht="15.75" customHeight="1" x14ac:dyDescent="0.2">
      <c r="A26" s="31" t="s">
        <v>32</v>
      </c>
      <c r="B26" s="32" t="s">
        <v>33</v>
      </c>
      <c r="C26" s="34">
        <f>SUM(C27:C31)</f>
        <v>178988</v>
      </c>
      <c r="D26" s="34">
        <f>SUM(D27:D31)</f>
        <v>172166</v>
      </c>
    </row>
    <row r="27" spans="1:6" ht="15" outlineLevel="1" x14ac:dyDescent="0.2">
      <c r="A27" s="31" t="s">
        <v>34</v>
      </c>
      <c r="B27" s="32"/>
      <c r="C27" s="34"/>
      <c r="D27" s="34"/>
    </row>
    <row r="28" spans="1:6" ht="15" outlineLevel="1" x14ac:dyDescent="0.2">
      <c r="A28" s="31" t="s">
        <v>35</v>
      </c>
      <c r="B28" s="32"/>
      <c r="C28" s="34">
        <v>102888</v>
      </c>
      <c r="D28" s="34">
        <v>96378</v>
      </c>
    </row>
    <row r="29" spans="1:6" ht="15" outlineLevel="1" x14ac:dyDescent="0.2">
      <c r="A29" s="31" t="s">
        <v>36</v>
      </c>
      <c r="B29" s="32"/>
      <c r="C29" s="34"/>
      <c r="D29" s="34">
        <v>0</v>
      </c>
    </row>
    <row r="30" spans="1:6" ht="15" outlineLevel="1" x14ac:dyDescent="0.2">
      <c r="A30" s="31" t="s">
        <v>37</v>
      </c>
      <c r="B30" s="32"/>
      <c r="C30" s="34">
        <v>74520</v>
      </c>
      <c r="D30" s="34">
        <v>75065</v>
      </c>
    </row>
    <row r="31" spans="1:6" ht="15" outlineLevel="1" x14ac:dyDescent="0.2">
      <c r="A31" s="31" t="s">
        <v>38</v>
      </c>
      <c r="B31" s="32"/>
      <c r="C31" s="34">
        <v>1580</v>
      </c>
      <c r="D31" s="34">
        <v>723</v>
      </c>
    </row>
    <row r="32" spans="1:6" ht="25.5" x14ac:dyDescent="0.2">
      <c r="A32" s="31" t="s">
        <v>39</v>
      </c>
      <c r="B32" s="32" t="s">
        <v>40</v>
      </c>
      <c r="C32" s="34"/>
      <c r="D32" s="34"/>
    </row>
    <row r="33" spans="1:8" ht="25.5" x14ac:dyDescent="0.2">
      <c r="A33" s="31" t="s">
        <v>41</v>
      </c>
      <c r="B33" s="32" t="s">
        <v>42</v>
      </c>
      <c r="C33" s="34"/>
      <c r="D33" s="34"/>
    </row>
    <row r="34" spans="1:8" ht="15" x14ac:dyDescent="0.2">
      <c r="A34" s="31" t="s">
        <v>43</v>
      </c>
      <c r="B34" s="32" t="s">
        <v>44</v>
      </c>
      <c r="C34" s="34"/>
      <c r="D34" s="34"/>
    </row>
    <row r="35" spans="1:8" ht="15" x14ac:dyDescent="0.2">
      <c r="A35" s="31" t="s">
        <v>45</v>
      </c>
      <c r="B35" s="32" t="s">
        <v>46</v>
      </c>
      <c r="C35" s="35"/>
      <c r="D35" s="35"/>
    </row>
    <row r="36" spans="1:8" ht="15" x14ac:dyDescent="0.2">
      <c r="A36" s="31" t="s">
        <v>47</v>
      </c>
      <c r="B36" s="32" t="s">
        <v>48</v>
      </c>
      <c r="C36" s="36">
        <f>SUM(C37:C38)</f>
        <v>10210088</v>
      </c>
      <c r="D36" s="36">
        <f>SUM(D37:D38)</f>
        <v>7927037</v>
      </c>
    </row>
    <row r="37" spans="1:8" s="41" customFormat="1" ht="15" outlineLevel="1" x14ac:dyDescent="0.2">
      <c r="A37" s="37" t="s">
        <v>49</v>
      </c>
      <c r="B37" s="38"/>
      <c r="C37" s="39">
        <v>10180935</v>
      </c>
      <c r="D37" s="39">
        <v>7872650</v>
      </c>
      <c r="E37" s="40"/>
      <c r="F37" s="40"/>
    </row>
    <row r="38" spans="1:8" s="41" customFormat="1" ht="15" outlineLevel="1" x14ac:dyDescent="0.2">
      <c r="A38" s="37" t="s">
        <v>50</v>
      </c>
      <c r="B38" s="38"/>
      <c r="C38" s="39">
        <v>29153</v>
      </c>
      <c r="D38" s="39">
        <v>54387</v>
      </c>
      <c r="E38" s="40"/>
      <c r="F38" s="40"/>
      <c r="H38" s="42"/>
    </row>
    <row r="39" spans="1:8" ht="15" x14ac:dyDescent="0.2">
      <c r="A39" s="31" t="s">
        <v>51</v>
      </c>
      <c r="B39" s="32" t="s">
        <v>52</v>
      </c>
      <c r="C39" s="34">
        <v>54261</v>
      </c>
      <c r="D39" s="34">
        <v>44829</v>
      </c>
      <c r="E39" s="40"/>
      <c r="F39" s="40"/>
    </row>
    <row r="40" spans="1:8" ht="15" x14ac:dyDescent="0.2">
      <c r="A40" s="31" t="s">
        <v>53</v>
      </c>
      <c r="B40" s="32" t="s">
        <v>54</v>
      </c>
      <c r="C40" s="34"/>
      <c r="D40" s="34"/>
      <c r="E40" s="40"/>
      <c r="F40" s="40"/>
    </row>
    <row r="41" spans="1:8" ht="15" x14ac:dyDescent="0.2">
      <c r="A41" s="31" t="s">
        <v>55</v>
      </c>
      <c r="B41" s="32" t="s">
        <v>56</v>
      </c>
      <c r="C41" s="34">
        <v>3296299</v>
      </c>
      <c r="D41" s="34">
        <v>3716089</v>
      </c>
      <c r="E41" s="40"/>
      <c r="F41" s="40"/>
    </row>
    <row r="42" spans="1:8" ht="15" x14ac:dyDescent="0.2">
      <c r="A42" s="31" t="s">
        <v>57</v>
      </c>
      <c r="B42" s="43" t="s">
        <v>58</v>
      </c>
      <c r="C42" s="34">
        <v>36392593</v>
      </c>
      <c r="D42" s="34">
        <v>35532073</v>
      </c>
    </row>
    <row r="43" spans="1:8" ht="15" x14ac:dyDescent="0.2">
      <c r="A43" s="31" t="s">
        <v>59</v>
      </c>
      <c r="B43" s="43" t="s">
        <v>60</v>
      </c>
      <c r="C43" s="34">
        <v>0</v>
      </c>
      <c r="D43" s="34"/>
    </row>
    <row r="44" spans="1:8" ht="15" x14ac:dyDescent="0.2">
      <c r="A44" s="31" t="s">
        <v>61</v>
      </c>
      <c r="B44" s="43" t="s">
        <v>62</v>
      </c>
      <c r="C44" s="34">
        <f>SUM(C45:C46)</f>
        <v>8062741</v>
      </c>
      <c r="D44" s="34">
        <f>SUM(D45:D46)</f>
        <v>6344141</v>
      </c>
      <c r="G44" s="42"/>
    </row>
    <row r="45" spans="1:8" ht="15" x14ac:dyDescent="0.2">
      <c r="A45" s="44" t="s">
        <v>63</v>
      </c>
      <c r="B45" s="45"/>
      <c r="C45" s="46">
        <v>2666876</v>
      </c>
      <c r="D45" s="46">
        <v>1295528</v>
      </c>
      <c r="E45" s="5"/>
      <c r="F45" s="5"/>
      <c r="G45" s="41"/>
    </row>
    <row r="46" spans="1:8" ht="15" x14ac:dyDescent="0.2">
      <c r="A46" s="44" t="s">
        <v>64</v>
      </c>
      <c r="B46" s="45"/>
      <c r="C46" s="46">
        <v>5395865</v>
      </c>
      <c r="D46" s="46">
        <v>5048613</v>
      </c>
      <c r="E46" s="47"/>
      <c r="F46" s="47"/>
      <c r="G46" s="41"/>
    </row>
    <row r="47" spans="1:8" s="30" customFormat="1" ht="15.75" x14ac:dyDescent="0.25">
      <c r="A47" s="26" t="s">
        <v>65</v>
      </c>
      <c r="B47" s="48">
        <v>100</v>
      </c>
      <c r="C47" s="49">
        <f>C25+C26+SUM(C32:C36,C39:C44)</f>
        <v>70909842</v>
      </c>
      <c r="D47" s="49">
        <f>D25+D26+D32+D33+D34+D35+D36+D39+D40+D41+D42+D43+D44</f>
        <v>71489026</v>
      </c>
      <c r="E47" s="29"/>
      <c r="F47" s="29"/>
    </row>
    <row r="48" spans="1:8" s="30" customFormat="1" ht="15.75" x14ac:dyDescent="0.25">
      <c r="A48" s="26" t="s">
        <v>66</v>
      </c>
      <c r="B48" s="48">
        <v>101</v>
      </c>
      <c r="C48" s="50"/>
      <c r="D48" s="50"/>
      <c r="E48" s="29"/>
      <c r="F48" s="29"/>
    </row>
    <row r="49" spans="1:6" s="30" customFormat="1" ht="15.75" x14ac:dyDescent="0.25">
      <c r="A49" s="26" t="s">
        <v>67</v>
      </c>
      <c r="B49" s="48"/>
      <c r="C49" s="50"/>
      <c r="D49" s="50"/>
      <c r="E49" s="29"/>
      <c r="F49" s="29"/>
    </row>
    <row r="50" spans="1:6" ht="15" x14ac:dyDescent="0.2">
      <c r="A50" s="31" t="s">
        <v>68</v>
      </c>
      <c r="B50" s="32">
        <v>110</v>
      </c>
      <c r="C50" s="34">
        <f>SUM(C51:C56)</f>
        <v>318836</v>
      </c>
      <c r="D50" s="34">
        <f>SUM(D51:D56)</f>
        <v>310752</v>
      </c>
    </row>
    <row r="51" spans="1:6" ht="15" outlineLevel="1" x14ac:dyDescent="0.2">
      <c r="A51" s="31" t="s">
        <v>69</v>
      </c>
      <c r="B51" s="32"/>
      <c r="C51" s="34"/>
      <c r="D51" s="34"/>
    </row>
    <row r="52" spans="1:6" ht="15" outlineLevel="1" x14ac:dyDescent="0.2">
      <c r="A52" s="31" t="s">
        <v>70</v>
      </c>
      <c r="B52" s="32"/>
      <c r="C52" s="34">
        <v>261409</v>
      </c>
      <c r="D52" s="34">
        <v>264125</v>
      </c>
    </row>
    <row r="53" spans="1:6" ht="15" outlineLevel="1" x14ac:dyDescent="0.2">
      <c r="A53" s="31" t="s">
        <v>35</v>
      </c>
      <c r="B53" s="32"/>
      <c r="C53" s="34"/>
      <c r="D53" s="34"/>
    </row>
    <row r="54" spans="1:6" ht="25.5" outlineLevel="1" x14ac:dyDescent="0.2">
      <c r="A54" s="31" t="s">
        <v>71</v>
      </c>
      <c r="B54" s="32"/>
      <c r="C54" s="34"/>
      <c r="D54" s="34"/>
    </row>
    <row r="55" spans="1:6" ht="15" outlineLevel="1" x14ac:dyDescent="0.2">
      <c r="A55" s="31" t="s">
        <v>37</v>
      </c>
      <c r="B55" s="32"/>
      <c r="C55" s="34">
        <v>57427</v>
      </c>
      <c r="D55" s="34">
        <v>46627</v>
      </c>
    </row>
    <row r="56" spans="1:6" ht="15" outlineLevel="1" x14ac:dyDescent="0.2">
      <c r="A56" s="31" t="s">
        <v>72</v>
      </c>
      <c r="B56" s="32"/>
      <c r="C56" s="34"/>
      <c r="D56" s="34"/>
    </row>
    <row r="57" spans="1:6" ht="25.5" x14ac:dyDescent="0.2">
      <c r="A57" s="31" t="s">
        <v>73</v>
      </c>
      <c r="B57" s="32">
        <v>111</v>
      </c>
      <c r="C57" s="34">
        <v>103770</v>
      </c>
      <c r="D57" s="34">
        <v>103770</v>
      </c>
    </row>
    <row r="58" spans="1:6" ht="25.5" x14ac:dyDescent="0.2">
      <c r="A58" s="31" t="s">
        <v>74</v>
      </c>
      <c r="B58" s="32">
        <v>112</v>
      </c>
      <c r="C58" s="34"/>
      <c r="D58" s="34"/>
    </row>
    <row r="59" spans="1:6" ht="15" x14ac:dyDescent="0.2">
      <c r="A59" s="31" t="s">
        <v>75</v>
      </c>
      <c r="B59" s="32">
        <v>113</v>
      </c>
      <c r="C59" s="34"/>
      <c r="D59" s="34"/>
    </row>
    <row r="60" spans="1:6" ht="15" x14ac:dyDescent="0.2">
      <c r="A60" s="44" t="s">
        <v>76</v>
      </c>
      <c r="B60" s="51">
        <v>114</v>
      </c>
      <c r="C60" s="52">
        <v>0</v>
      </c>
      <c r="D60" s="52">
        <v>0</v>
      </c>
    </row>
    <row r="61" spans="1:6" s="41" customFormat="1" ht="15" x14ac:dyDescent="0.2">
      <c r="A61" s="53" t="s">
        <v>77</v>
      </c>
      <c r="B61" s="51">
        <v>115</v>
      </c>
      <c r="C61" s="54">
        <f>SUM(C62:C63)</f>
        <v>6255824</v>
      </c>
      <c r="D61" s="54">
        <f>SUM(D62:D63)</f>
        <v>6633845</v>
      </c>
      <c r="E61" s="40"/>
      <c r="F61" s="40"/>
    </row>
    <row r="62" spans="1:6" s="41" customFormat="1" ht="15" outlineLevel="1" x14ac:dyDescent="0.2">
      <c r="A62" s="37" t="s">
        <v>78</v>
      </c>
      <c r="B62" s="51"/>
      <c r="C62" s="54"/>
      <c r="D62" s="54"/>
      <c r="E62" s="40"/>
      <c r="F62" s="40"/>
    </row>
    <row r="63" spans="1:6" s="41" customFormat="1" ht="15" outlineLevel="1" x14ac:dyDescent="0.2">
      <c r="A63" s="37" t="s">
        <v>79</v>
      </c>
      <c r="B63" s="51"/>
      <c r="C63" s="54">
        <v>6255824</v>
      </c>
      <c r="D63" s="54">
        <v>6633845</v>
      </c>
      <c r="E63" s="40"/>
      <c r="F63" s="40"/>
    </row>
    <row r="64" spans="1:6" s="41" customFormat="1" ht="15" x14ac:dyDescent="0.2">
      <c r="A64" s="53" t="s">
        <v>80</v>
      </c>
      <c r="B64" s="51">
        <v>116</v>
      </c>
      <c r="C64" s="54"/>
      <c r="D64" s="54"/>
      <c r="E64" s="40"/>
      <c r="F64" s="40"/>
    </row>
    <row r="65" spans="1:7" ht="15" x14ac:dyDescent="0.2">
      <c r="A65" s="31" t="s">
        <v>81</v>
      </c>
      <c r="B65" s="32">
        <v>117</v>
      </c>
      <c r="C65" s="35">
        <f>SUM(C66:C67)</f>
        <v>0</v>
      </c>
      <c r="D65" s="35">
        <f>SUM(D66:D67)</f>
        <v>0</v>
      </c>
    </row>
    <row r="66" spans="1:7" s="41" customFormat="1" ht="15" outlineLevel="1" x14ac:dyDescent="0.2">
      <c r="A66" s="37" t="s">
        <v>49</v>
      </c>
      <c r="B66" s="38"/>
      <c r="C66" s="39"/>
      <c r="D66" s="39"/>
      <c r="E66" s="40"/>
      <c r="F66" s="40"/>
    </row>
    <row r="67" spans="1:7" s="41" customFormat="1" ht="15" outlineLevel="1" x14ac:dyDescent="0.2">
      <c r="A67" s="37" t="s">
        <v>50</v>
      </c>
      <c r="B67" s="38"/>
      <c r="C67" s="39"/>
      <c r="D67" s="39"/>
      <c r="E67" s="40"/>
      <c r="F67" s="40"/>
    </row>
    <row r="68" spans="1:7" s="41" customFormat="1" ht="15" x14ac:dyDescent="0.2">
      <c r="A68" s="53" t="s">
        <v>82</v>
      </c>
      <c r="B68" s="32">
        <v>118</v>
      </c>
      <c r="C68" s="39"/>
      <c r="D68" s="39"/>
      <c r="E68" s="40"/>
      <c r="F68" s="40"/>
    </row>
    <row r="69" spans="1:7" s="41" customFormat="1" ht="15" x14ac:dyDescent="0.2">
      <c r="A69" s="53" t="s">
        <v>83</v>
      </c>
      <c r="B69" s="32">
        <v>119</v>
      </c>
      <c r="C69" s="39"/>
      <c r="D69" s="39"/>
      <c r="E69" s="40"/>
      <c r="F69" s="40"/>
    </row>
    <row r="70" spans="1:7" ht="15" x14ac:dyDescent="0.2">
      <c r="A70" s="31" t="s">
        <v>84</v>
      </c>
      <c r="B70" s="32">
        <v>120</v>
      </c>
      <c r="C70" s="34"/>
      <c r="D70" s="34"/>
    </row>
    <row r="71" spans="1:7" ht="15" x14ac:dyDescent="0.2">
      <c r="A71" s="31" t="s">
        <v>85</v>
      </c>
      <c r="B71" s="32">
        <v>121</v>
      </c>
      <c r="C71" s="34">
        <v>32915082</v>
      </c>
      <c r="D71" s="34">
        <v>32922896</v>
      </c>
    </row>
    <row r="72" spans="1:7" ht="15" x14ac:dyDescent="0.2">
      <c r="A72" s="31" t="s">
        <v>86</v>
      </c>
      <c r="B72" s="32">
        <v>122</v>
      </c>
      <c r="C72" s="34">
        <v>96181</v>
      </c>
      <c r="D72" s="34">
        <v>102470</v>
      </c>
    </row>
    <row r="73" spans="1:7" ht="15" x14ac:dyDescent="0.2">
      <c r="A73" s="31" t="s">
        <v>59</v>
      </c>
      <c r="B73" s="32">
        <v>123</v>
      </c>
      <c r="C73" s="34"/>
      <c r="D73" s="34">
        <v>0</v>
      </c>
    </row>
    <row r="74" spans="1:7" ht="15" x14ac:dyDescent="0.2">
      <c r="A74" s="31" t="s">
        <v>87</v>
      </c>
      <c r="B74" s="32">
        <v>124</v>
      </c>
      <c r="C74" s="34">
        <v>334867</v>
      </c>
      <c r="D74" s="34">
        <v>318712</v>
      </c>
    </row>
    <row r="75" spans="1:7" ht="15" x14ac:dyDescent="0.2">
      <c r="A75" s="31" t="s">
        <v>88</v>
      </c>
      <c r="B75" s="32">
        <v>125</v>
      </c>
      <c r="C75" s="34">
        <v>417699</v>
      </c>
      <c r="D75" s="34">
        <v>440371</v>
      </c>
    </row>
    <row r="76" spans="1:7" ht="15" x14ac:dyDescent="0.2">
      <c r="A76" s="31" t="s">
        <v>89</v>
      </c>
      <c r="B76" s="32">
        <v>126</v>
      </c>
      <c r="C76" s="34">
        <v>98492</v>
      </c>
      <c r="D76" s="34">
        <v>91253</v>
      </c>
    </row>
    <row r="77" spans="1:7" ht="15" x14ac:dyDescent="0.2">
      <c r="A77" s="44" t="s">
        <v>90</v>
      </c>
      <c r="B77" s="51">
        <v>127</v>
      </c>
      <c r="C77" s="55">
        <f>SUM(C78:C80)</f>
        <v>6806710</v>
      </c>
      <c r="D77" s="55">
        <f>SUM(D78:D80)</f>
        <v>7005295</v>
      </c>
      <c r="G77" s="42"/>
    </row>
    <row r="78" spans="1:7" ht="15" outlineLevel="1" x14ac:dyDescent="0.2">
      <c r="A78" s="37" t="s">
        <v>91</v>
      </c>
      <c r="B78" s="56"/>
      <c r="C78" s="54">
        <v>4968227</v>
      </c>
      <c r="D78" s="54">
        <v>5157331</v>
      </c>
    </row>
    <row r="79" spans="1:7" ht="15" outlineLevel="1" x14ac:dyDescent="0.2">
      <c r="A79" s="37" t="s">
        <v>90</v>
      </c>
      <c r="B79" s="56"/>
      <c r="C79" s="54">
        <v>1838483</v>
      </c>
      <c r="D79" s="54">
        <v>1847964</v>
      </c>
    </row>
    <row r="80" spans="1:7" ht="15" outlineLevel="1" x14ac:dyDescent="0.2">
      <c r="A80" s="57" t="s">
        <v>92</v>
      </c>
      <c r="B80" s="56"/>
      <c r="C80" s="54"/>
      <c r="D80" s="54"/>
      <c r="E80" s="47"/>
      <c r="F80" s="5"/>
    </row>
    <row r="81" spans="1:6" s="30" customFormat="1" ht="15.75" x14ac:dyDescent="0.25">
      <c r="A81" s="26" t="s">
        <v>93</v>
      </c>
      <c r="B81" s="48">
        <v>200</v>
      </c>
      <c r="C81" s="49">
        <f>SUM(C50,C57:C61,C64:C65,C68:C77)</f>
        <v>47347461</v>
      </c>
      <c r="D81" s="49">
        <f>D50+D57+D58+D59+D60+D61+D64+D65+D68+D662+D70+D71+D72+D73+D74+D75+D76+D77+D69</f>
        <v>47929364</v>
      </c>
      <c r="E81" s="29"/>
      <c r="F81" s="29"/>
    </row>
    <row r="82" spans="1:6" s="30" customFormat="1" ht="15.75" x14ac:dyDescent="0.25">
      <c r="A82" s="26" t="s">
        <v>94</v>
      </c>
      <c r="B82" s="27"/>
      <c r="C82" s="49">
        <f>C81+C48+C47</f>
        <v>118257303</v>
      </c>
      <c r="D82" s="49">
        <f>D81+D48+D47</f>
        <v>119418390</v>
      </c>
      <c r="E82" s="29"/>
      <c r="F82" s="29"/>
    </row>
    <row r="83" spans="1:6" s="62" customFormat="1" ht="25.5" x14ac:dyDescent="0.2">
      <c r="A83" s="58" t="s">
        <v>95</v>
      </c>
      <c r="B83" s="59" t="s">
        <v>26</v>
      </c>
      <c r="C83" s="60"/>
      <c r="D83" s="60"/>
      <c r="E83" s="61"/>
      <c r="F83" s="61"/>
    </row>
    <row r="84" spans="1:6" s="30" customFormat="1" ht="15.75" x14ac:dyDescent="0.25">
      <c r="A84" s="26" t="s">
        <v>96</v>
      </c>
      <c r="B84" s="27"/>
      <c r="C84" s="50"/>
      <c r="D84" s="50"/>
      <c r="E84" s="29"/>
      <c r="F84" s="29"/>
    </row>
    <row r="85" spans="1:6" ht="15" x14ac:dyDescent="0.2">
      <c r="A85" s="31" t="s">
        <v>97</v>
      </c>
      <c r="B85" s="32">
        <v>210</v>
      </c>
      <c r="C85" s="35">
        <f>SUM(C86:C89)</f>
        <v>11905</v>
      </c>
      <c r="D85" s="35">
        <f>SUM(D86:D89)</f>
        <v>12829</v>
      </c>
    </row>
    <row r="86" spans="1:6" s="41" customFormat="1" ht="15" outlineLevel="2" x14ac:dyDescent="0.2">
      <c r="A86" s="37" t="s">
        <v>98</v>
      </c>
      <c r="B86" s="56"/>
      <c r="C86" s="54"/>
      <c r="D86" s="54"/>
      <c r="E86" s="12"/>
      <c r="F86" s="12"/>
    </row>
    <row r="87" spans="1:6" s="41" customFormat="1" ht="15" outlineLevel="2" x14ac:dyDescent="0.2">
      <c r="A87" s="63" t="s">
        <v>99</v>
      </c>
      <c r="B87" s="56"/>
      <c r="C87" s="54">
        <v>11905</v>
      </c>
      <c r="D87" s="54">
        <v>12829</v>
      </c>
      <c r="E87" s="40"/>
      <c r="F87" s="40"/>
    </row>
    <row r="88" spans="1:6" s="41" customFormat="1" ht="15" outlineLevel="2" x14ac:dyDescent="0.2">
      <c r="A88" s="37" t="s">
        <v>100</v>
      </c>
      <c r="B88" s="56"/>
      <c r="C88" s="54"/>
      <c r="D88" s="54"/>
      <c r="E88" s="40"/>
      <c r="F88" s="40"/>
    </row>
    <row r="89" spans="1:6" s="41" customFormat="1" ht="15" outlineLevel="2" x14ac:dyDescent="0.2">
      <c r="A89" s="37" t="s">
        <v>101</v>
      </c>
      <c r="B89" s="56"/>
      <c r="C89" s="54"/>
      <c r="D89" s="54"/>
      <c r="E89" s="40"/>
      <c r="F89" s="40"/>
    </row>
    <row r="90" spans="1:6" s="41" customFormat="1" ht="25.5" outlineLevel="2" x14ac:dyDescent="0.2">
      <c r="A90" s="31" t="s">
        <v>102</v>
      </c>
      <c r="B90" s="51">
        <v>211</v>
      </c>
      <c r="C90" s="54"/>
      <c r="D90" s="54"/>
      <c r="E90" s="40"/>
      <c r="F90" s="40"/>
    </row>
    <row r="91" spans="1:6" ht="15" x14ac:dyDescent="0.2">
      <c r="A91" s="31" t="s">
        <v>43</v>
      </c>
      <c r="B91" s="32">
        <v>212</v>
      </c>
      <c r="C91" s="34"/>
      <c r="D91" s="34"/>
    </row>
    <row r="92" spans="1:6" ht="15" x14ac:dyDescent="0.2">
      <c r="A92" s="31" t="s">
        <v>103</v>
      </c>
      <c r="B92" s="32">
        <v>213</v>
      </c>
      <c r="C92" s="35">
        <f>SUM(C93:C94)</f>
        <v>708807</v>
      </c>
      <c r="D92" s="35">
        <f>SUM(D93:D94)</f>
        <v>862882</v>
      </c>
    </row>
    <row r="93" spans="1:6" s="41" customFormat="1" ht="15" outlineLevel="1" x14ac:dyDescent="0.2">
      <c r="A93" s="37" t="s">
        <v>104</v>
      </c>
      <c r="B93" s="38"/>
      <c r="C93" s="39"/>
      <c r="D93" s="39"/>
      <c r="E93" s="12"/>
      <c r="F93" s="12"/>
    </row>
    <row r="94" spans="1:6" s="41" customFormat="1" ht="15" outlineLevel="1" x14ac:dyDescent="0.2">
      <c r="A94" s="37" t="s">
        <v>105</v>
      </c>
      <c r="B94" s="38"/>
      <c r="C94" s="39">
        <v>708807</v>
      </c>
      <c r="D94" s="39">
        <v>862882</v>
      </c>
      <c r="E94" s="12"/>
      <c r="F94" s="40"/>
    </row>
    <row r="95" spans="1:6" ht="15" x14ac:dyDescent="0.2">
      <c r="A95" s="31" t="s">
        <v>106</v>
      </c>
      <c r="B95" s="32">
        <v>214</v>
      </c>
      <c r="C95" s="35">
        <f>C96+C97</f>
        <v>2431870</v>
      </c>
      <c r="D95" s="35">
        <f>D96+D97</f>
        <v>3858729</v>
      </c>
    </row>
    <row r="96" spans="1:6" s="41" customFormat="1" ht="15" outlineLevel="1" x14ac:dyDescent="0.2">
      <c r="A96" s="37" t="s">
        <v>107</v>
      </c>
      <c r="B96" s="38"/>
      <c r="C96" s="39">
        <v>2289972</v>
      </c>
      <c r="D96" s="39">
        <v>3758034</v>
      </c>
      <c r="E96" s="40"/>
      <c r="F96" s="40"/>
    </row>
    <row r="97" spans="1:7" s="41" customFormat="1" ht="15" outlineLevel="1" x14ac:dyDescent="0.2">
      <c r="A97" s="37" t="s">
        <v>108</v>
      </c>
      <c r="B97" s="38"/>
      <c r="C97" s="39">
        <v>141898</v>
      </c>
      <c r="D97" s="39">
        <v>100695</v>
      </c>
      <c r="E97" s="40"/>
      <c r="F97" s="40"/>
    </row>
    <row r="98" spans="1:7" ht="15" x14ac:dyDescent="0.2">
      <c r="A98" s="31" t="s">
        <v>109</v>
      </c>
      <c r="B98" s="32">
        <v>215</v>
      </c>
      <c r="C98" s="34">
        <v>1541823</v>
      </c>
      <c r="D98" s="34">
        <v>1768141</v>
      </c>
    </row>
    <row r="99" spans="1:7" ht="15" x14ac:dyDescent="0.2">
      <c r="A99" s="31" t="s">
        <v>110</v>
      </c>
      <c r="B99" s="32">
        <v>216</v>
      </c>
      <c r="C99" s="34">
        <v>752230</v>
      </c>
      <c r="D99" s="34">
        <v>768879</v>
      </c>
    </row>
    <row r="100" spans="1:7" ht="15" x14ac:dyDescent="0.2">
      <c r="A100" s="31" t="s">
        <v>111</v>
      </c>
      <c r="B100" s="32">
        <v>217</v>
      </c>
      <c r="C100" s="34">
        <v>884726</v>
      </c>
      <c r="D100" s="34">
        <v>831855</v>
      </c>
    </row>
    <row r="101" spans="1:7" ht="15" x14ac:dyDescent="0.2">
      <c r="A101" s="31" t="s">
        <v>112</v>
      </c>
      <c r="B101" s="32">
        <v>218</v>
      </c>
      <c r="C101" s="34">
        <v>5147</v>
      </c>
      <c r="D101" s="34">
        <v>2650</v>
      </c>
    </row>
    <row r="102" spans="1:7" ht="15" x14ac:dyDescent="0.2">
      <c r="A102" s="31" t="s">
        <v>113</v>
      </c>
      <c r="B102" s="32">
        <v>219</v>
      </c>
      <c r="C102" s="34">
        <v>2095986</v>
      </c>
      <c r="D102" s="34">
        <v>2614562</v>
      </c>
    </row>
    <row r="103" spans="1:7" ht="15" x14ac:dyDescent="0.2">
      <c r="A103" s="31" t="s">
        <v>114</v>
      </c>
      <c r="B103" s="32">
        <v>220</v>
      </c>
      <c r="C103" s="34"/>
      <c r="D103" s="34">
        <v>0</v>
      </c>
    </row>
    <row r="104" spans="1:7" ht="15" x14ac:dyDescent="0.2">
      <c r="A104" s="31" t="s">
        <v>115</v>
      </c>
      <c r="B104" s="32">
        <v>221</v>
      </c>
      <c r="C104" s="34">
        <v>52528</v>
      </c>
      <c r="D104" s="34">
        <v>52528</v>
      </c>
    </row>
    <row r="105" spans="1:7" ht="15" x14ac:dyDescent="0.2">
      <c r="A105" s="44" t="s">
        <v>116</v>
      </c>
      <c r="B105" s="32">
        <v>222</v>
      </c>
      <c r="C105" s="34">
        <f>SUM(C106:C107)</f>
        <v>1807167</v>
      </c>
      <c r="D105" s="34">
        <f>SUM(D106:D107)</f>
        <v>1541728</v>
      </c>
      <c r="G105" s="42"/>
    </row>
    <row r="106" spans="1:7" ht="15" x14ac:dyDescent="0.2">
      <c r="A106" s="44" t="s">
        <v>117</v>
      </c>
      <c r="B106" s="32"/>
      <c r="C106" s="34">
        <v>958195</v>
      </c>
      <c r="D106" s="34">
        <v>880633</v>
      </c>
      <c r="G106" s="42"/>
    </row>
    <row r="107" spans="1:7" ht="15" x14ac:dyDescent="0.2">
      <c r="A107" s="44" t="s">
        <v>64</v>
      </c>
      <c r="B107" s="51"/>
      <c r="C107" s="46">
        <v>848972</v>
      </c>
      <c r="D107" s="46">
        <v>661095</v>
      </c>
      <c r="E107" s="47"/>
      <c r="F107" s="5"/>
      <c r="G107" s="41"/>
    </row>
    <row r="108" spans="1:7" s="30" customFormat="1" ht="15.75" x14ac:dyDescent="0.25">
      <c r="A108" s="26" t="s">
        <v>118</v>
      </c>
      <c r="B108" s="48">
        <v>300</v>
      </c>
      <c r="C108" s="49">
        <f>SUM(C85,C90:C92,C95,C98:C105)</f>
        <v>10292189</v>
      </c>
      <c r="D108" s="49">
        <f>SUM(D84:D105)-SUM(D86:D88)-SUM(D93:D94)-SUM(D96:D97)</f>
        <v>12314783</v>
      </c>
      <c r="E108" s="29"/>
      <c r="F108" s="29"/>
    </row>
    <row r="109" spans="1:7" s="30" customFormat="1" ht="15.75" x14ac:dyDescent="0.25">
      <c r="A109" s="26" t="s">
        <v>119</v>
      </c>
      <c r="B109" s="48">
        <v>301</v>
      </c>
      <c r="C109" s="50"/>
      <c r="D109" s="50"/>
      <c r="E109" s="29"/>
      <c r="F109" s="29"/>
    </row>
    <row r="110" spans="1:7" s="30" customFormat="1" ht="15" x14ac:dyDescent="0.2">
      <c r="A110" s="26" t="s">
        <v>120</v>
      </c>
      <c r="B110" s="27"/>
      <c r="C110" s="34"/>
      <c r="D110" s="34"/>
      <c r="E110" s="29"/>
      <c r="F110" s="29"/>
    </row>
    <row r="111" spans="1:7" ht="15.75" x14ac:dyDescent="0.25">
      <c r="A111" s="31" t="s">
        <v>121</v>
      </c>
      <c r="B111" s="32">
        <v>310</v>
      </c>
      <c r="C111" s="65">
        <f>SUM(C112:C115)</f>
        <v>359370</v>
      </c>
      <c r="D111" s="65">
        <f>SUM(D112:D115)</f>
        <v>364740</v>
      </c>
    </row>
    <row r="112" spans="1:7" s="41" customFormat="1" ht="15" outlineLevel="2" x14ac:dyDescent="0.2">
      <c r="A112" s="37" t="s">
        <v>98</v>
      </c>
      <c r="B112" s="56"/>
      <c r="C112" s="54"/>
      <c r="D112" s="54"/>
      <c r="E112" s="12"/>
      <c r="F112" s="12"/>
    </row>
    <row r="113" spans="1:6" s="41" customFormat="1" ht="15" customHeight="1" outlineLevel="2" x14ac:dyDescent="0.2">
      <c r="A113" s="64" t="s">
        <v>99</v>
      </c>
      <c r="B113" s="56"/>
      <c r="C113" s="54">
        <v>94543</v>
      </c>
      <c r="D113" s="54">
        <v>99913</v>
      </c>
      <c r="E113" s="40"/>
      <c r="F113" s="40"/>
    </row>
    <row r="114" spans="1:6" s="41" customFormat="1" ht="15" outlineLevel="2" x14ac:dyDescent="0.2">
      <c r="A114" s="37" t="s">
        <v>100</v>
      </c>
      <c r="B114" s="56"/>
      <c r="C114" s="54"/>
      <c r="D114" s="54"/>
      <c r="E114" s="40"/>
      <c r="F114" s="40"/>
    </row>
    <row r="115" spans="1:6" s="41" customFormat="1" ht="15" outlineLevel="2" x14ac:dyDescent="0.2">
      <c r="A115" s="37" t="s">
        <v>122</v>
      </c>
      <c r="B115" s="56"/>
      <c r="C115" s="54">
        <v>264827</v>
      </c>
      <c r="D115" s="54">
        <v>264827</v>
      </c>
      <c r="E115" s="40"/>
      <c r="F115" s="40"/>
    </row>
    <row r="116" spans="1:6" s="41" customFormat="1" ht="25.5" outlineLevel="2" x14ac:dyDescent="0.2">
      <c r="A116" s="31" t="s">
        <v>123</v>
      </c>
      <c r="B116" s="51">
        <v>311</v>
      </c>
      <c r="C116" s="54"/>
      <c r="D116" s="54"/>
      <c r="E116" s="40"/>
      <c r="F116" s="40"/>
    </row>
    <row r="117" spans="1:6" ht="15" x14ac:dyDescent="0.2">
      <c r="A117" s="31" t="s">
        <v>124</v>
      </c>
      <c r="B117" s="32">
        <v>312</v>
      </c>
      <c r="C117" s="34"/>
      <c r="D117" s="34"/>
    </row>
    <row r="118" spans="1:6" ht="15.75" x14ac:dyDescent="0.25">
      <c r="A118" s="31" t="s">
        <v>125</v>
      </c>
      <c r="B118" s="32">
        <v>313</v>
      </c>
      <c r="C118" s="65">
        <f>SUM(C119:C120)</f>
        <v>431215</v>
      </c>
      <c r="D118" s="65">
        <f>SUM(D119:D120)</f>
        <v>484437</v>
      </c>
    </row>
    <row r="119" spans="1:6" s="41" customFormat="1" ht="15" outlineLevel="1" x14ac:dyDescent="0.2">
      <c r="A119" s="37" t="s">
        <v>104</v>
      </c>
      <c r="B119" s="38"/>
      <c r="C119" s="39"/>
      <c r="D119" s="39"/>
      <c r="E119" s="40"/>
      <c r="F119" s="40"/>
    </row>
    <row r="120" spans="1:6" s="41" customFormat="1" ht="15" outlineLevel="1" x14ac:dyDescent="0.2">
      <c r="A120" s="37" t="s">
        <v>105</v>
      </c>
      <c r="B120" s="38"/>
      <c r="C120" s="39">
        <v>431215</v>
      </c>
      <c r="D120" s="39">
        <v>484437</v>
      </c>
      <c r="E120" s="40"/>
      <c r="F120" s="40"/>
    </row>
    <row r="121" spans="1:6" ht="15.75" x14ac:dyDescent="0.25">
      <c r="A121" s="31" t="s">
        <v>126</v>
      </c>
      <c r="B121" s="32">
        <v>314</v>
      </c>
      <c r="C121" s="65">
        <f>SUM(C122:C123)</f>
        <v>51388</v>
      </c>
      <c r="D121" s="65">
        <f>SUM(D122:D123)</f>
        <v>54243</v>
      </c>
    </row>
    <row r="122" spans="1:6" s="41" customFormat="1" ht="15" outlineLevel="1" x14ac:dyDescent="0.2">
      <c r="A122" s="37" t="s">
        <v>107</v>
      </c>
      <c r="B122" s="38"/>
      <c r="C122" s="39"/>
      <c r="D122" s="39"/>
      <c r="E122" s="40"/>
      <c r="F122" s="40"/>
    </row>
    <row r="123" spans="1:6" s="41" customFormat="1" ht="15" outlineLevel="1" x14ac:dyDescent="0.2">
      <c r="A123" s="37" t="s">
        <v>108</v>
      </c>
      <c r="B123" s="38"/>
      <c r="C123" s="39">
        <v>51388</v>
      </c>
      <c r="D123" s="39">
        <v>54243</v>
      </c>
      <c r="E123" s="40"/>
      <c r="F123" s="40"/>
    </row>
    <row r="124" spans="1:6" ht="15" x14ac:dyDescent="0.2">
      <c r="A124" s="31" t="s">
        <v>127</v>
      </c>
      <c r="B124" s="32">
        <v>315</v>
      </c>
      <c r="C124" s="34">
        <v>8720290</v>
      </c>
      <c r="D124" s="34">
        <v>8492020</v>
      </c>
    </row>
    <row r="125" spans="1:6" ht="15" x14ac:dyDescent="0.2">
      <c r="A125" s="31" t="s">
        <v>128</v>
      </c>
      <c r="B125" s="32">
        <v>316</v>
      </c>
      <c r="C125" s="34">
        <v>2011405</v>
      </c>
      <c r="D125" s="34">
        <v>2026511</v>
      </c>
    </row>
    <row r="126" spans="1:6" ht="15" x14ac:dyDescent="0.2">
      <c r="A126" s="31" t="s">
        <v>111</v>
      </c>
      <c r="B126" s="32">
        <v>317</v>
      </c>
      <c r="C126" s="34">
        <v>178693</v>
      </c>
      <c r="D126" s="34">
        <v>178693</v>
      </c>
    </row>
    <row r="127" spans="1:6" ht="15" customHeight="1" x14ac:dyDescent="0.2">
      <c r="A127" s="31" t="s">
        <v>129</v>
      </c>
      <c r="B127" s="32">
        <v>318</v>
      </c>
      <c r="C127" s="34"/>
      <c r="D127" s="34"/>
    </row>
    <row r="128" spans="1:6" ht="15" x14ac:dyDescent="0.2">
      <c r="A128" s="31" t="s">
        <v>130</v>
      </c>
      <c r="B128" s="32">
        <v>319</v>
      </c>
      <c r="C128" s="34"/>
      <c r="D128" s="34"/>
    </row>
    <row r="129" spans="1:7" ht="15" x14ac:dyDescent="0.2">
      <c r="A129" s="31" t="s">
        <v>114</v>
      </c>
      <c r="B129" s="32">
        <v>320</v>
      </c>
      <c r="C129" s="34"/>
      <c r="D129" s="34"/>
    </row>
    <row r="130" spans="1:7" ht="15" x14ac:dyDescent="0.2">
      <c r="A130" s="44" t="s">
        <v>131</v>
      </c>
      <c r="B130" s="32">
        <v>321</v>
      </c>
      <c r="C130" s="34">
        <f>SUM(C131:C132)</f>
        <v>1689001</v>
      </c>
      <c r="D130" s="34">
        <f>SUM(D131:D132)</f>
        <v>1725214</v>
      </c>
      <c r="G130" s="42"/>
    </row>
    <row r="131" spans="1:7" ht="15" x14ac:dyDescent="0.2">
      <c r="A131" s="44" t="s">
        <v>132</v>
      </c>
      <c r="B131" s="32"/>
      <c r="C131" s="34">
        <v>1689001</v>
      </c>
      <c r="D131" s="34">
        <v>1725214</v>
      </c>
      <c r="G131" s="42"/>
    </row>
    <row r="132" spans="1:7" ht="15" x14ac:dyDescent="0.2">
      <c r="A132" s="44" t="s">
        <v>64</v>
      </c>
      <c r="B132" s="51"/>
      <c r="C132" s="46"/>
      <c r="D132" s="46"/>
      <c r="E132" s="5"/>
      <c r="F132" s="5"/>
      <c r="G132" s="41"/>
    </row>
    <row r="133" spans="1:7" s="30" customFormat="1" ht="15.75" x14ac:dyDescent="0.25">
      <c r="A133" s="26" t="s">
        <v>133</v>
      </c>
      <c r="B133" s="48">
        <v>400</v>
      </c>
      <c r="C133" s="49">
        <f>SUM(C111,C116:C118,C121,C124:C130)</f>
        <v>13441362</v>
      </c>
      <c r="D133" s="49">
        <f>D111+D117+D118+D121+D124+D125+D130+D126+D127+D128+D129</f>
        <v>13325858</v>
      </c>
      <c r="E133" s="29"/>
      <c r="F133" s="29"/>
    </row>
    <row r="134" spans="1:7" s="30" customFormat="1" ht="15.75" x14ac:dyDescent="0.25">
      <c r="A134" s="26" t="s">
        <v>134</v>
      </c>
      <c r="B134" s="27"/>
      <c r="C134" s="50"/>
      <c r="D134" s="50"/>
      <c r="E134" s="29"/>
      <c r="F134" s="29"/>
    </row>
    <row r="135" spans="1:7" ht="15" x14ac:dyDescent="0.2">
      <c r="A135" s="31" t="s">
        <v>135</v>
      </c>
      <c r="B135" s="32">
        <v>410</v>
      </c>
      <c r="C135" s="34">
        <v>4405169</v>
      </c>
      <c r="D135" s="34">
        <v>4405169</v>
      </c>
    </row>
    <row r="136" spans="1:7" ht="15" x14ac:dyDescent="0.2">
      <c r="A136" s="31" t="s">
        <v>136</v>
      </c>
      <c r="B136" s="32">
        <v>411</v>
      </c>
      <c r="C136" s="34"/>
      <c r="D136" s="34"/>
    </row>
    <row r="137" spans="1:7" ht="15" x14ac:dyDescent="0.2">
      <c r="A137" s="31" t="s">
        <v>137</v>
      </c>
      <c r="B137" s="32">
        <v>412</v>
      </c>
      <c r="C137" s="34"/>
      <c r="D137" s="34"/>
    </row>
    <row r="138" spans="1:7" ht="15" x14ac:dyDescent="0.2">
      <c r="A138" s="31" t="s">
        <v>138</v>
      </c>
      <c r="B138" s="32">
        <v>413</v>
      </c>
      <c r="C138" s="34">
        <v>-488518</v>
      </c>
      <c r="D138" s="34">
        <v>-437908</v>
      </c>
    </row>
    <row r="139" spans="1:7" ht="15" x14ac:dyDescent="0.2">
      <c r="A139" s="31" t="s">
        <v>139</v>
      </c>
      <c r="B139" s="32">
        <v>414</v>
      </c>
      <c r="C139" s="34">
        <v>90607101</v>
      </c>
      <c r="D139" s="34">
        <v>89810488</v>
      </c>
    </row>
    <row r="140" spans="1:7" ht="15" x14ac:dyDescent="0.2">
      <c r="A140" s="31" t="s">
        <v>140</v>
      </c>
      <c r="B140" s="32">
        <v>415</v>
      </c>
      <c r="C140" s="34"/>
      <c r="D140" s="34"/>
    </row>
    <row r="141" spans="1:7" s="30" customFormat="1" ht="25.5" x14ac:dyDescent="0.25">
      <c r="A141" s="26" t="s">
        <v>141</v>
      </c>
      <c r="B141" s="48">
        <v>420</v>
      </c>
      <c r="C141" s="49">
        <f>SUM(C134:C140)</f>
        <v>94523752</v>
      </c>
      <c r="D141" s="49">
        <f>SUM(D134:D140)</f>
        <v>93777749</v>
      </c>
      <c r="E141" s="29"/>
      <c r="F141" s="29"/>
    </row>
    <row r="142" spans="1:7" s="30" customFormat="1" ht="15.75" x14ac:dyDescent="0.25">
      <c r="A142" s="26" t="s">
        <v>142</v>
      </c>
      <c r="B142" s="48">
        <v>421</v>
      </c>
      <c r="C142" s="50"/>
      <c r="D142" s="50"/>
      <c r="E142" s="29"/>
      <c r="F142" s="29"/>
    </row>
    <row r="143" spans="1:7" s="30" customFormat="1" ht="15.75" x14ac:dyDescent="0.25">
      <c r="A143" s="26" t="s">
        <v>143</v>
      </c>
      <c r="B143" s="48">
        <v>500</v>
      </c>
      <c r="C143" s="49">
        <f>C141+C142</f>
        <v>94523752</v>
      </c>
      <c r="D143" s="49">
        <f>D141+D142</f>
        <v>93777749</v>
      </c>
      <c r="E143" s="29"/>
      <c r="F143" s="29"/>
    </row>
    <row r="144" spans="1:7" s="30" customFormat="1" ht="15.75" x14ac:dyDescent="0.25">
      <c r="A144" s="26" t="s">
        <v>144</v>
      </c>
      <c r="B144" s="48"/>
      <c r="C144" s="49">
        <f>C108+C133+C143</f>
        <v>118257303</v>
      </c>
      <c r="D144" s="49">
        <f>D108+D133+D143</f>
        <v>119418390</v>
      </c>
      <c r="E144" s="29"/>
      <c r="F144" s="29"/>
    </row>
    <row r="145" spans="1:6" x14ac:dyDescent="0.2">
      <c r="A145" s="66"/>
      <c r="B145" s="67"/>
      <c r="C145" s="68">
        <f>C144-C82</f>
        <v>0</v>
      </c>
      <c r="D145" s="68">
        <f>D144-D82</f>
        <v>0</v>
      </c>
    </row>
    <row r="146" spans="1:6" s="69" customFormat="1" ht="15" customHeight="1" x14ac:dyDescent="0.2">
      <c r="A146" s="17"/>
      <c r="B146" s="67"/>
      <c r="E146" s="5"/>
      <c r="F146" s="5"/>
    </row>
    <row r="147" spans="1:6" s="225" customFormat="1" ht="17.25" customHeight="1" x14ac:dyDescent="0.2">
      <c r="A147" s="223" t="s">
        <v>387</v>
      </c>
      <c r="B147" s="80"/>
      <c r="C147" s="224"/>
      <c r="D147" s="80"/>
      <c r="E147" s="115"/>
      <c r="F147" s="115"/>
    </row>
    <row r="148" spans="1:6" s="225" customFormat="1" x14ac:dyDescent="0.2">
      <c r="A148" s="226" t="s">
        <v>388</v>
      </c>
      <c r="B148" s="80"/>
      <c r="C148" s="244" t="s">
        <v>145</v>
      </c>
      <c r="D148" s="244"/>
      <c r="E148" s="115"/>
      <c r="F148" s="115"/>
    </row>
    <row r="149" spans="1:6" s="225" customFormat="1" x14ac:dyDescent="0.2">
      <c r="A149" s="227"/>
      <c r="B149" s="80"/>
      <c r="C149" s="222"/>
      <c r="D149" s="222"/>
      <c r="E149" s="115"/>
      <c r="F149" s="115"/>
    </row>
    <row r="150" spans="1:6" s="225" customFormat="1" x14ac:dyDescent="0.2">
      <c r="A150" s="228" t="s">
        <v>389</v>
      </c>
      <c r="B150" s="80"/>
      <c r="C150" s="224"/>
      <c r="D150" s="80"/>
      <c r="E150" s="115"/>
      <c r="F150" s="115"/>
    </row>
    <row r="151" spans="1:6" s="225" customFormat="1" x14ac:dyDescent="0.2">
      <c r="A151" s="227" t="s">
        <v>390</v>
      </c>
      <c r="B151" s="80"/>
      <c r="C151" s="244" t="s">
        <v>145</v>
      </c>
      <c r="D151" s="244"/>
      <c r="E151" s="115"/>
      <c r="F151" s="115"/>
    </row>
    <row r="152" spans="1:6" s="225" customFormat="1" x14ac:dyDescent="0.2">
      <c r="A152" s="228" t="s">
        <v>146</v>
      </c>
      <c r="B152" s="80"/>
      <c r="C152" s="80"/>
      <c r="D152" s="80"/>
      <c r="E152" s="115"/>
      <c r="F152" s="115"/>
    </row>
    <row r="153" spans="1:6" s="233" customFormat="1" ht="17.25" customHeight="1" x14ac:dyDescent="0.2">
      <c r="A153" s="229"/>
      <c r="B153" s="230"/>
      <c r="C153" s="231"/>
      <c r="D153" s="231"/>
      <c r="E153" s="232"/>
      <c r="F153" s="232"/>
    </row>
    <row r="154" spans="1:6" s="233" customFormat="1" x14ac:dyDescent="0.2">
      <c r="A154" s="234"/>
      <c r="B154" s="230"/>
      <c r="C154" s="235"/>
      <c r="D154" s="235"/>
      <c r="E154" s="232"/>
      <c r="F154" s="232"/>
    </row>
    <row r="155" spans="1:6" s="233" customFormat="1" x14ac:dyDescent="0.2">
      <c r="A155" s="236"/>
      <c r="B155" s="230"/>
      <c r="C155" s="235"/>
      <c r="D155" s="235"/>
      <c r="E155" s="232"/>
      <c r="F155" s="232"/>
    </row>
    <row r="156" spans="1:6" s="233" customFormat="1" x14ac:dyDescent="0.2">
      <c r="A156" s="229"/>
      <c r="B156" s="230"/>
      <c r="C156" s="230"/>
      <c r="D156" s="230"/>
      <c r="E156" s="232"/>
      <c r="F156" s="232"/>
    </row>
    <row r="157" spans="1:6" s="233" customFormat="1" x14ac:dyDescent="0.2">
      <c r="A157" s="237"/>
      <c r="B157" s="230"/>
      <c r="C157" s="243"/>
      <c r="D157" s="243"/>
      <c r="E157" s="232"/>
      <c r="F157" s="232"/>
    </row>
    <row r="158" spans="1:6" s="233" customFormat="1" x14ac:dyDescent="0.2">
      <c r="A158" s="238"/>
      <c r="B158" s="230"/>
      <c r="C158" s="230"/>
      <c r="D158" s="230"/>
      <c r="E158" s="232"/>
      <c r="F158" s="232"/>
    </row>
    <row r="159" spans="1:6" s="233" customFormat="1" x14ac:dyDescent="0.2">
      <c r="A159" s="239"/>
      <c r="C159" s="240"/>
      <c r="D159" s="241"/>
      <c r="E159" s="232"/>
      <c r="F159" s="232"/>
    </row>
  </sheetData>
  <mergeCells count="7">
    <mergeCell ref="A22:A23"/>
    <mergeCell ref="B22:B23"/>
    <mergeCell ref="C22:C23"/>
    <mergeCell ref="D22:D23"/>
    <mergeCell ref="C157:D157"/>
    <mergeCell ref="C148:D148"/>
    <mergeCell ref="C151:D151"/>
  </mergeCells>
  <pageMargins left="0.70866141732283472" right="0.70866141732283472" top="0.4" bottom="0.45" header="0.2" footer="0.31496062992125984"/>
  <pageSetup paperSize="9" scale="21" firstPageNumber="0" orientation="portrait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B8CB5-FAE6-4E3A-A1CE-7F2C453A2780}">
  <sheetPr>
    <pageSetUpPr autoPageBreaks="0" fitToPage="1"/>
  </sheetPr>
  <dimension ref="A1:H72"/>
  <sheetViews>
    <sheetView topLeftCell="A43" zoomScale="80" zoomScaleNormal="80" zoomScaleSheetLayoutView="80" workbookViewId="0">
      <selection activeCell="A67" sqref="A67:XFD72"/>
    </sheetView>
  </sheetViews>
  <sheetFormatPr defaultColWidth="9.28515625" defaultRowHeight="12.75" x14ac:dyDescent="0.2"/>
  <cols>
    <col min="1" max="1" width="85" style="76" customWidth="1"/>
    <col min="2" max="2" width="7.7109375" style="76" customWidth="1"/>
    <col min="3" max="3" width="17.7109375" style="76" customWidth="1"/>
    <col min="4" max="4" width="17.85546875" style="76" customWidth="1"/>
    <col min="5" max="5" width="14.28515625" style="74" customWidth="1"/>
    <col min="6" max="6" width="15.7109375" style="74" customWidth="1"/>
    <col min="7" max="7" width="14.140625" style="78" customWidth="1"/>
    <col min="8" max="8" width="9.28515625" style="78"/>
    <col min="9" max="10" width="9.28515625" style="76"/>
    <col min="11" max="11" width="9.28515625" style="76" customWidth="1"/>
    <col min="12" max="16" width="9.28515625" style="76"/>
    <col min="17" max="17" width="9.28515625" style="76" customWidth="1"/>
    <col min="18" max="20" width="9.28515625" style="76"/>
    <col min="21" max="21" width="9.28515625" style="76" customWidth="1"/>
    <col min="22" max="23" width="9.28515625" style="76"/>
    <col min="24" max="25" width="9.28515625" style="76" customWidth="1"/>
    <col min="26" max="46" width="9.28515625" style="76"/>
    <col min="47" max="47" width="9.28515625" style="76" customWidth="1"/>
    <col min="48" max="54" width="9.28515625" style="76"/>
    <col min="55" max="55" width="9.28515625" style="76" customWidth="1"/>
    <col min="56" max="88" width="9.28515625" style="76"/>
    <col min="89" max="89" width="9.28515625" style="76" customWidth="1"/>
    <col min="90" max="16384" width="9.28515625" style="76"/>
  </cols>
  <sheetData>
    <row r="1" spans="1:8" s="71" customFormat="1" x14ac:dyDescent="0.2">
      <c r="A1" s="70"/>
      <c r="D1" s="73" t="s">
        <v>147</v>
      </c>
      <c r="E1" s="74"/>
      <c r="F1" s="74"/>
    </row>
    <row r="2" spans="1:8" s="71" customFormat="1" x14ac:dyDescent="0.2">
      <c r="A2" s="70"/>
      <c r="D2" s="73" t="s">
        <v>1</v>
      </c>
      <c r="E2" s="74"/>
      <c r="F2" s="74"/>
    </row>
    <row r="3" spans="1:8" s="71" customFormat="1" x14ac:dyDescent="0.2">
      <c r="A3" s="70"/>
      <c r="D3" s="73" t="s">
        <v>2</v>
      </c>
      <c r="E3" s="74"/>
      <c r="F3" s="74"/>
    </row>
    <row r="4" spans="1:8" s="71" customFormat="1" x14ac:dyDescent="0.2">
      <c r="A4" s="70"/>
      <c r="D4" s="75"/>
      <c r="E4" s="74"/>
      <c r="F4" s="74"/>
    </row>
    <row r="5" spans="1:8" s="71" customFormat="1" x14ac:dyDescent="0.2">
      <c r="A5" s="70"/>
      <c r="D5" s="75" t="s">
        <v>148</v>
      </c>
      <c r="E5" s="74"/>
      <c r="F5" s="74"/>
    </row>
    <row r="6" spans="1:8" s="71" customFormat="1" x14ac:dyDescent="0.2">
      <c r="A6" s="70"/>
      <c r="D6" s="75" t="s">
        <v>4</v>
      </c>
      <c r="E6" s="74"/>
      <c r="F6" s="74"/>
    </row>
    <row r="7" spans="1:8" s="71" customFormat="1" x14ac:dyDescent="0.2">
      <c r="A7" s="70"/>
      <c r="D7" s="75" t="s">
        <v>5</v>
      </c>
      <c r="E7" s="74"/>
      <c r="F7" s="74"/>
    </row>
    <row r="8" spans="1:8" s="71" customFormat="1" x14ac:dyDescent="0.2">
      <c r="A8" s="70"/>
      <c r="D8" s="75"/>
      <c r="E8" s="74"/>
      <c r="F8" s="74"/>
    </row>
    <row r="9" spans="1:8" x14ac:dyDescent="0.2">
      <c r="D9" s="77" t="s">
        <v>6</v>
      </c>
    </row>
    <row r="11" spans="1:8" x14ac:dyDescent="0.2">
      <c r="A11" s="79" t="s">
        <v>149</v>
      </c>
      <c r="B11" s="80"/>
      <c r="C11" s="80"/>
      <c r="D11" s="80"/>
    </row>
    <row r="12" spans="1:8" x14ac:dyDescent="0.2">
      <c r="A12" s="79" t="s">
        <v>150</v>
      </c>
      <c r="B12" s="80"/>
      <c r="C12" s="72" t="str">
        <f>Ф1!C10</f>
        <v>АО "Ульбинский металлургический завод"</v>
      </c>
    </row>
    <row r="13" spans="1:8" x14ac:dyDescent="0.2">
      <c r="A13" s="79" t="s">
        <v>151</v>
      </c>
      <c r="B13" s="80"/>
      <c r="C13" s="81">
        <f>Ф1!C20</f>
        <v>45382</v>
      </c>
      <c r="D13" s="80"/>
    </row>
    <row r="14" spans="1:8" x14ac:dyDescent="0.2">
      <c r="A14" s="82"/>
      <c r="B14" s="82"/>
      <c r="C14" s="82"/>
      <c r="D14" s="83" t="s">
        <v>24</v>
      </c>
    </row>
    <row r="15" spans="1:8" s="86" customFormat="1" ht="25.5" customHeight="1" x14ac:dyDescent="0.2">
      <c r="A15" s="245" t="s">
        <v>152</v>
      </c>
      <c r="B15" s="245" t="s">
        <v>26</v>
      </c>
      <c r="C15" s="245" t="s">
        <v>153</v>
      </c>
      <c r="D15" s="245" t="s">
        <v>154</v>
      </c>
      <c r="E15" s="84"/>
      <c r="F15" s="84"/>
      <c r="G15" s="85"/>
      <c r="H15" s="85"/>
    </row>
    <row r="16" spans="1:8" s="86" customFormat="1" x14ac:dyDescent="0.2">
      <c r="A16" s="246"/>
      <c r="B16" s="246"/>
      <c r="C16" s="246"/>
      <c r="D16" s="246"/>
      <c r="E16" s="87"/>
      <c r="F16" s="87"/>
      <c r="G16" s="88"/>
      <c r="H16" s="85"/>
    </row>
    <row r="17" spans="1:8" x14ac:dyDescent="0.2">
      <c r="A17" s="89" t="s">
        <v>155</v>
      </c>
      <c r="B17" s="90" t="s">
        <v>31</v>
      </c>
      <c r="C17" s="92">
        <v>16720610</v>
      </c>
      <c r="D17" s="92">
        <v>34218807</v>
      </c>
      <c r="E17" s="91"/>
    </row>
    <row r="18" spans="1:8" x14ac:dyDescent="0.2">
      <c r="A18" s="89" t="s">
        <v>156</v>
      </c>
      <c r="B18" s="90" t="s">
        <v>33</v>
      </c>
      <c r="C18" s="92">
        <v>12856675</v>
      </c>
      <c r="D18" s="92">
        <v>29835028</v>
      </c>
    </row>
    <row r="19" spans="1:8" s="98" customFormat="1" x14ac:dyDescent="0.2">
      <c r="A19" s="93" t="s">
        <v>157</v>
      </c>
      <c r="B19" s="94" t="s">
        <v>40</v>
      </c>
      <c r="C19" s="95">
        <f>C17-C18</f>
        <v>3863935</v>
      </c>
      <c r="D19" s="95">
        <f>D17-D18</f>
        <v>4383779</v>
      </c>
      <c r="E19" s="96"/>
      <c r="F19" s="96"/>
      <c r="G19" s="97"/>
      <c r="H19" s="97"/>
    </row>
    <row r="20" spans="1:8" x14ac:dyDescent="0.2">
      <c r="A20" s="89" t="s">
        <v>158</v>
      </c>
      <c r="B20" s="90" t="s">
        <v>42</v>
      </c>
      <c r="C20" s="92">
        <v>354400</v>
      </c>
      <c r="D20" s="92">
        <v>397455</v>
      </c>
    </row>
    <row r="21" spans="1:8" x14ac:dyDescent="0.2">
      <c r="A21" s="89" t="s">
        <v>159</v>
      </c>
      <c r="B21" s="90" t="s">
        <v>44</v>
      </c>
      <c r="C21" s="92">
        <v>1307379</v>
      </c>
      <c r="D21" s="92">
        <v>1101834</v>
      </c>
    </row>
    <row r="22" spans="1:8" s="98" customFormat="1" x14ac:dyDescent="0.2">
      <c r="A22" s="93" t="s">
        <v>160</v>
      </c>
      <c r="B22" s="94" t="s">
        <v>58</v>
      </c>
      <c r="C22" s="95">
        <f>C19-C20-C21</f>
        <v>2202156</v>
      </c>
      <c r="D22" s="95">
        <f>D19-D20-D21</f>
        <v>2884490</v>
      </c>
      <c r="E22" s="96"/>
      <c r="F22" s="96"/>
      <c r="G22" s="97"/>
      <c r="H22" s="97"/>
    </row>
    <row r="23" spans="1:8" x14ac:dyDescent="0.2">
      <c r="A23" s="89" t="s">
        <v>161</v>
      </c>
      <c r="B23" s="90" t="s">
        <v>60</v>
      </c>
      <c r="C23" s="92">
        <v>509174</v>
      </c>
      <c r="D23" s="92">
        <v>345912</v>
      </c>
    </row>
    <row r="24" spans="1:8" x14ac:dyDescent="0.2">
      <c r="A24" s="89" t="s">
        <v>162</v>
      </c>
      <c r="B24" s="90" t="s">
        <v>62</v>
      </c>
      <c r="C24" s="92">
        <v>273836</v>
      </c>
      <c r="D24" s="92">
        <v>246377</v>
      </c>
    </row>
    <row r="25" spans="1:8" ht="25.5" x14ac:dyDescent="0.2">
      <c r="A25" s="89" t="s">
        <v>163</v>
      </c>
      <c r="B25" s="90" t="s">
        <v>164</v>
      </c>
      <c r="C25" s="99">
        <v>-378021</v>
      </c>
      <c r="D25" s="92">
        <v>-89581</v>
      </c>
    </row>
    <row r="26" spans="1:8" x14ac:dyDescent="0.2">
      <c r="A26" s="89" t="s">
        <v>165</v>
      </c>
      <c r="B26" s="90" t="s">
        <v>166</v>
      </c>
      <c r="C26" s="92">
        <v>81060</v>
      </c>
      <c r="D26" s="92">
        <v>88471</v>
      </c>
    </row>
    <row r="27" spans="1:8" x14ac:dyDescent="0.2">
      <c r="A27" s="89" t="s">
        <v>167</v>
      </c>
      <c r="B27" s="90" t="s">
        <v>168</v>
      </c>
      <c r="C27" s="92">
        <v>894500</v>
      </c>
      <c r="D27" s="92">
        <v>749273</v>
      </c>
    </row>
    <row r="28" spans="1:8" s="98" customFormat="1" x14ac:dyDescent="0.2">
      <c r="A28" s="93" t="s">
        <v>169</v>
      </c>
      <c r="B28" s="94">
        <v>100</v>
      </c>
      <c r="C28" s="95">
        <f>C22+C23-C24+C25+C26-C27</f>
        <v>1246033</v>
      </c>
      <c r="D28" s="95">
        <f>D22+D23-D24+D25+D26-D27</f>
        <v>2233642</v>
      </c>
      <c r="E28" s="96"/>
      <c r="F28" s="96"/>
      <c r="G28" s="97"/>
      <c r="H28" s="97"/>
    </row>
    <row r="29" spans="1:8" x14ac:dyDescent="0.2">
      <c r="A29" s="89" t="s">
        <v>170</v>
      </c>
      <c r="B29" s="90" t="s">
        <v>171</v>
      </c>
      <c r="C29" s="92">
        <v>449420</v>
      </c>
      <c r="D29" s="92">
        <v>736933</v>
      </c>
      <c r="G29" s="100"/>
      <c r="H29" s="101"/>
    </row>
    <row r="30" spans="1:8" s="98" customFormat="1" ht="25.5" x14ac:dyDescent="0.2">
      <c r="A30" s="93" t="s">
        <v>172</v>
      </c>
      <c r="B30" s="94" t="s">
        <v>173</v>
      </c>
      <c r="C30" s="95">
        <f>C28-C29</f>
        <v>796613</v>
      </c>
      <c r="D30" s="95">
        <f>D28-D29</f>
        <v>1496709</v>
      </c>
      <c r="E30" s="96"/>
      <c r="F30" s="96"/>
      <c r="G30" s="97"/>
      <c r="H30" s="97"/>
    </row>
    <row r="31" spans="1:8" x14ac:dyDescent="0.2">
      <c r="A31" s="89" t="s">
        <v>174</v>
      </c>
      <c r="B31" s="90" t="s">
        <v>175</v>
      </c>
      <c r="C31" s="92"/>
      <c r="D31" s="92"/>
    </row>
    <row r="32" spans="1:8" s="98" customFormat="1" x14ac:dyDescent="0.2">
      <c r="A32" s="93" t="s">
        <v>176</v>
      </c>
      <c r="B32" s="94">
        <v>300</v>
      </c>
      <c r="C32" s="95">
        <f>C30+C31</f>
        <v>796613</v>
      </c>
      <c r="D32" s="95">
        <f>D30+D31</f>
        <v>1496709</v>
      </c>
      <c r="E32" s="96"/>
      <c r="F32" s="96"/>
      <c r="G32" s="100"/>
      <c r="H32" s="101"/>
    </row>
    <row r="33" spans="1:8" x14ac:dyDescent="0.2">
      <c r="A33" s="89" t="s">
        <v>177</v>
      </c>
      <c r="B33" s="90"/>
      <c r="C33" s="92">
        <f t="shared" ref="C33" si="0">C32-C34</f>
        <v>796613</v>
      </c>
      <c r="D33" s="92">
        <f>D32-D34</f>
        <v>1496709</v>
      </c>
    </row>
    <row r="34" spans="1:8" x14ac:dyDescent="0.2">
      <c r="A34" s="89" t="s">
        <v>178</v>
      </c>
      <c r="B34" s="90"/>
      <c r="C34" s="92"/>
      <c r="D34" s="92"/>
    </row>
    <row r="35" spans="1:8" x14ac:dyDescent="0.2">
      <c r="A35" s="93" t="s">
        <v>179</v>
      </c>
      <c r="B35" s="94">
        <v>400</v>
      </c>
      <c r="C35" s="95">
        <f>C46+C52</f>
        <v>-50610</v>
      </c>
      <c r="D35" s="95">
        <f>D46+D52</f>
        <v>-14826</v>
      </c>
      <c r="G35" s="100"/>
      <c r="H35" s="101"/>
    </row>
    <row r="36" spans="1:8" x14ac:dyDescent="0.2">
      <c r="A36" s="89" t="s">
        <v>180</v>
      </c>
      <c r="B36" s="90"/>
      <c r="C36" s="92"/>
      <c r="D36" s="92"/>
    </row>
    <row r="37" spans="1:8" ht="26.65" customHeight="1" x14ac:dyDescent="0.2">
      <c r="A37" s="89" t="s">
        <v>181</v>
      </c>
      <c r="B37" s="90">
        <v>410</v>
      </c>
      <c r="C37" s="92"/>
      <c r="D37" s="92"/>
    </row>
    <row r="38" spans="1:8" ht="25.5" x14ac:dyDescent="0.2">
      <c r="A38" s="89" t="s">
        <v>182</v>
      </c>
      <c r="B38" s="90" t="s">
        <v>183</v>
      </c>
      <c r="C38" s="92"/>
      <c r="D38" s="92"/>
    </row>
    <row r="39" spans="1:8" x14ac:dyDescent="0.2">
      <c r="A39" s="89" t="s">
        <v>184</v>
      </c>
      <c r="B39" s="90" t="s">
        <v>185</v>
      </c>
      <c r="C39" s="92"/>
      <c r="D39" s="92"/>
    </row>
    <row r="40" spans="1:8" x14ac:dyDescent="0.2">
      <c r="A40" s="89" t="s">
        <v>186</v>
      </c>
      <c r="B40" s="90" t="s">
        <v>187</v>
      </c>
      <c r="C40" s="92"/>
      <c r="D40" s="92"/>
    </row>
    <row r="41" spans="1:8" x14ac:dyDescent="0.2">
      <c r="A41" s="89" t="s">
        <v>188</v>
      </c>
      <c r="B41" s="90" t="s">
        <v>189</v>
      </c>
      <c r="C41" s="92">
        <v>-50610</v>
      </c>
      <c r="D41" s="92">
        <v>-14826</v>
      </c>
    </row>
    <row r="42" spans="1:8" x14ac:dyDescent="0.2">
      <c r="A42" s="89" t="s">
        <v>190</v>
      </c>
      <c r="B42" s="90" t="s">
        <v>191</v>
      </c>
      <c r="C42" s="92"/>
      <c r="D42" s="92"/>
    </row>
    <row r="43" spans="1:8" x14ac:dyDescent="0.2">
      <c r="A43" s="89" t="s">
        <v>192</v>
      </c>
      <c r="B43" s="90" t="s">
        <v>193</v>
      </c>
      <c r="C43" s="92"/>
      <c r="D43" s="92"/>
    </row>
    <row r="44" spans="1:8" x14ac:dyDescent="0.2">
      <c r="A44" s="89" t="s">
        <v>194</v>
      </c>
      <c r="B44" s="90" t="s">
        <v>195</v>
      </c>
      <c r="C44" s="92"/>
      <c r="D44" s="92"/>
    </row>
    <row r="45" spans="1:8" ht="15" customHeight="1" x14ac:dyDescent="0.2">
      <c r="A45" s="89" t="s">
        <v>196</v>
      </c>
      <c r="B45" s="90" t="s">
        <v>197</v>
      </c>
      <c r="C45" s="92"/>
      <c r="D45" s="92"/>
    </row>
    <row r="46" spans="1:8" ht="39.75" customHeight="1" x14ac:dyDescent="0.2">
      <c r="A46" s="93" t="s">
        <v>198</v>
      </c>
      <c r="B46" s="94" t="s">
        <v>199</v>
      </c>
      <c r="C46" s="92">
        <f>SUM(C37:C45)</f>
        <v>-50610</v>
      </c>
      <c r="D46" s="92">
        <f>SUM(D37:D45)</f>
        <v>-14826</v>
      </c>
    </row>
    <row r="47" spans="1:8" ht="17.25" customHeight="1" x14ac:dyDescent="0.2">
      <c r="A47" s="89" t="s">
        <v>200</v>
      </c>
      <c r="B47" s="90" t="s">
        <v>201</v>
      </c>
      <c r="C47" s="92"/>
      <c r="D47" s="92"/>
    </row>
    <row r="48" spans="1:8" ht="26.25" customHeight="1" x14ac:dyDescent="0.2">
      <c r="A48" s="89" t="s">
        <v>182</v>
      </c>
      <c r="B48" s="90" t="s">
        <v>202</v>
      </c>
      <c r="C48" s="92"/>
      <c r="D48" s="92"/>
    </row>
    <row r="49" spans="1:8" ht="19.149999999999999" customHeight="1" x14ac:dyDescent="0.2">
      <c r="A49" s="89" t="s">
        <v>203</v>
      </c>
      <c r="B49" s="90" t="s">
        <v>204</v>
      </c>
      <c r="C49" s="92"/>
      <c r="D49" s="92"/>
    </row>
    <row r="50" spans="1:8" ht="16.5" customHeight="1" x14ac:dyDescent="0.2">
      <c r="A50" s="89" t="s">
        <v>196</v>
      </c>
      <c r="B50" s="90" t="s">
        <v>205</v>
      </c>
      <c r="C50" s="92"/>
      <c r="D50" s="92"/>
    </row>
    <row r="51" spans="1:8" ht="27.75" customHeight="1" x14ac:dyDescent="0.2">
      <c r="A51" s="89" t="s">
        <v>206</v>
      </c>
      <c r="B51" s="90" t="s">
        <v>207</v>
      </c>
      <c r="C51" s="92"/>
      <c r="D51" s="92"/>
    </row>
    <row r="52" spans="1:8" ht="39.75" customHeight="1" x14ac:dyDescent="0.2">
      <c r="A52" s="93" t="s">
        <v>208</v>
      </c>
      <c r="B52" s="94" t="s">
        <v>209</v>
      </c>
      <c r="C52" s="92">
        <f>SUM(C47:C51)</f>
        <v>0</v>
      </c>
      <c r="D52" s="92">
        <f>SUM(D47:D51)</f>
        <v>0</v>
      </c>
    </row>
    <row r="53" spans="1:8" s="98" customFormat="1" ht="25.5" x14ac:dyDescent="0.2">
      <c r="A53" s="93" t="s">
        <v>210</v>
      </c>
      <c r="B53" s="94">
        <v>500</v>
      </c>
      <c r="C53" s="95">
        <f>C32+C35</f>
        <v>746003</v>
      </c>
      <c r="D53" s="95">
        <f>D32+D35</f>
        <v>1481883</v>
      </c>
      <c r="E53" s="96"/>
      <c r="F53" s="96"/>
      <c r="G53" s="97"/>
      <c r="H53" s="97"/>
    </row>
    <row r="54" spans="1:8" x14ac:dyDescent="0.2">
      <c r="A54" s="89" t="s">
        <v>211</v>
      </c>
      <c r="B54" s="90"/>
      <c r="C54" s="92"/>
      <c r="D54" s="92"/>
    </row>
    <row r="55" spans="1:8" x14ac:dyDescent="0.2">
      <c r="A55" s="89" t="s">
        <v>177</v>
      </c>
      <c r="B55" s="90"/>
      <c r="C55" s="92">
        <f t="shared" ref="C55:D55" si="1">C53-C56</f>
        <v>746003</v>
      </c>
      <c r="D55" s="92">
        <f t="shared" si="1"/>
        <v>1481883</v>
      </c>
    </row>
    <row r="56" spans="1:8" x14ac:dyDescent="0.2">
      <c r="A56" s="89" t="s">
        <v>212</v>
      </c>
      <c r="B56" s="90"/>
      <c r="C56" s="92"/>
      <c r="D56" s="102"/>
    </row>
    <row r="57" spans="1:8" s="98" customFormat="1" x14ac:dyDescent="0.2">
      <c r="A57" s="93" t="s">
        <v>213</v>
      </c>
      <c r="B57" s="94" t="s">
        <v>214</v>
      </c>
      <c r="C57" s="103"/>
      <c r="D57" s="104"/>
      <c r="E57" s="96"/>
      <c r="F57" s="96"/>
      <c r="G57" s="97"/>
      <c r="H57" s="97"/>
    </row>
    <row r="58" spans="1:8" x14ac:dyDescent="0.2">
      <c r="A58" s="89" t="s">
        <v>180</v>
      </c>
      <c r="B58" s="90"/>
      <c r="C58" s="92"/>
      <c r="D58" s="102"/>
    </row>
    <row r="59" spans="1:8" x14ac:dyDescent="0.2">
      <c r="A59" s="89" t="s">
        <v>215</v>
      </c>
      <c r="B59" s="90"/>
      <c r="C59" s="92"/>
      <c r="D59" s="102"/>
    </row>
    <row r="60" spans="1:8" x14ac:dyDescent="0.2">
      <c r="A60" s="89" t="s">
        <v>216</v>
      </c>
      <c r="B60" s="105"/>
      <c r="C60" s="106">
        <f t="shared" ref="C60" si="2">C33/4405169</f>
        <v>0.1808359679276777</v>
      </c>
      <c r="D60" s="106">
        <f>D33/4405169</f>
        <v>0.33976199324021394</v>
      </c>
    </row>
    <row r="61" spans="1:8" x14ac:dyDescent="0.2">
      <c r="A61" s="89" t="s">
        <v>217</v>
      </c>
      <c r="B61" s="105"/>
      <c r="C61" s="92"/>
      <c r="D61" s="102"/>
    </row>
    <row r="62" spans="1:8" x14ac:dyDescent="0.2">
      <c r="A62" s="89" t="s">
        <v>218</v>
      </c>
      <c r="B62" s="105"/>
      <c r="C62" s="92"/>
      <c r="D62" s="92"/>
    </row>
    <row r="63" spans="1:8" x14ac:dyDescent="0.2">
      <c r="A63" s="89" t="s">
        <v>216</v>
      </c>
      <c r="B63" s="105"/>
      <c r="C63" s="92"/>
      <c r="D63" s="92"/>
    </row>
    <row r="64" spans="1:8" x14ac:dyDescent="0.2">
      <c r="A64" s="89" t="s">
        <v>217</v>
      </c>
      <c r="B64" s="105"/>
      <c r="C64" s="92"/>
      <c r="D64" s="102"/>
    </row>
    <row r="66" spans="1:8" s="80" customFormat="1" x14ac:dyDescent="0.2">
      <c r="A66" s="107"/>
      <c r="E66" s="108"/>
      <c r="F66" s="108"/>
      <c r="G66" s="109"/>
      <c r="H66" s="109"/>
    </row>
    <row r="67" spans="1:8" s="225" customFormat="1" ht="17.25" customHeight="1" x14ac:dyDescent="0.2">
      <c r="A67" s="223" t="s">
        <v>387</v>
      </c>
      <c r="B67" s="80"/>
      <c r="C67" s="224"/>
      <c r="D67" s="80"/>
      <c r="E67" s="115"/>
      <c r="F67" s="115"/>
    </row>
    <row r="68" spans="1:8" s="225" customFormat="1" x14ac:dyDescent="0.2">
      <c r="A68" s="226" t="s">
        <v>388</v>
      </c>
      <c r="B68" s="80"/>
      <c r="C68" s="244" t="s">
        <v>145</v>
      </c>
      <c r="D68" s="244"/>
      <c r="E68" s="115"/>
      <c r="F68" s="115"/>
    </row>
    <row r="69" spans="1:8" s="225" customFormat="1" x14ac:dyDescent="0.2">
      <c r="A69" s="227"/>
      <c r="B69" s="80"/>
      <c r="C69" s="222"/>
      <c r="D69" s="222"/>
      <c r="E69" s="115"/>
      <c r="F69" s="115"/>
    </row>
    <row r="70" spans="1:8" s="225" customFormat="1" x14ac:dyDescent="0.2">
      <c r="A70" s="228" t="s">
        <v>389</v>
      </c>
      <c r="B70" s="80"/>
      <c r="C70" s="224"/>
      <c r="D70" s="80"/>
      <c r="E70" s="115"/>
      <c r="F70" s="115"/>
    </row>
    <row r="71" spans="1:8" s="225" customFormat="1" x14ac:dyDescent="0.2">
      <c r="A71" s="227" t="s">
        <v>390</v>
      </c>
      <c r="B71" s="80"/>
      <c r="C71" s="244" t="s">
        <v>145</v>
      </c>
      <c r="D71" s="244"/>
      <c r="E71" s="115"/>
      <c r="F71" s="115"/>
    </row>
    <row r="72" spans="1:8" s="225" customFormat="1" x14ac:dyDescent="0.2">
      <c r="A72" s="228" t="s">
        <v>146</v>
      </c>
      <c r="B72" s="80"/>
      <c r="C72" s="80"/>
      <c r="D72" s="80"/>
      <c r="E72" s="115"/>
      <c r="F72" s="115"/>
    </row>
  </sheetData>
  <mergeCells count="6">
    <mergeCell ref="C71:D71"/>
    <mergeCell ref="A15:A16"/>
    <mergeCell ref="B15:B16"/>
    <mergeCell ref="C15:C16"/>
    <mergeCell ref="D15:D16"/>
    <mergeCell ref="C68:D68"/>
  </mergeCells>
  <pageMargins left="0.70866141732283472" right="0.70866141732283472" top="0.54" bottom="0.46" header="0.31496062992125984" footer="0.31496062992125984"/>
  <pageSetup paperSize="9" scale="64" orientation="portrait" r:id="rId1"/>
  <headerFooter>
    <oddHeader>&amp;R&amp;A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28F07-6E86-49A1-83D2-8F4FA76D7134}">
  <sheetPr>
    <pageSetUpPr autoPageBreaks="0" fitToPage="1"/>
  </sheetPr>
  <dimension ref="A1:K96"/>
  <sheetViews>
    <sheetView topLeftCell="A79" zoomScale="80" zoomScaleNormal="80" zoomScaleSheetLayoutView="90" workbookViewId="0">
      <selection activeCell="B127" sqref="B127"/>
    </sheetView>
  </sheetViews>
  <sheetFormatPr defaultColWidth="67.28515625" defaultRowHeight="12.75" x14ac:dyDescent="0.2"/>
  <cols>
    <col min="1" max="1" width="87.28515625" style="111" customWidth="1"/>
    <col min="2" max="2" width="10.28515625" style="111" bestFit="1" customWidth="1"/>
    <col min="3" max="3" width="15.28515625" style="111" customWidth="1"/>
    <col min="4" max="4" width="15.7109375" style="111" customWidth="1"/>
    <col min="5" max="5" width="13.28515625" style="112" customWidth="1"/>
    <col min="6" max="11" width="9.28515625" style="111" customWidth="1"/>
    <col min="12" max="254" width="9.28515625" customWidth="1"/>
  </cols>
  <sheetData>
    <row r="1" spans="1:11" s="71" customFormat="1" x14ac:dyDescent="0.2">
      <c r="A1" s="113"/>
      <c r="B1" s="114"/>
      <c r="D1" s="73" t="s">
        <v>219</v>
      </c>
      <c r="E1" s="115"/>
    </row>
    <row r="2" spans="1:11" s="71" customFormat="1" x14ac:dyDescent="0.2">
      <c r="A2" s="113"/>
      <c r="B2" s="114"/>
      <c r="D2" s="73" t="s">
        <v>1</v>
      </c>
      <c r="E2" s="115"/>
    </row>
    <row r="3" spans="1:11" s="71" customFormat="1" x14ac:dyDescent="0.2">
      <c r="A3" s="113"/>
      <c r="B3" s="114"/>
      <c r="D3" s="73" t="s">
        <v>2</v>
      </c>
      <c r="E3" s="115"/>
    </row>
    <row r="4" spans="1:11" x14ac:dyDescent="0.2">
      <c r="D4" s="116"/>
    </row>
    <row r="5" spans="1:11" s="117" customFormat="1" x14ac:dyDescent="0.2">
      <c r="A5" s="110"/>
      <c r="B5" s="110"/>
      <c r="C5" s="110"/>
      <c r="D5" s="73" t="s">
        <v>220</v>
      </c>
      <c r="E5" s="112"/>
      <c r="F5" s="110"/>
      <c r="G5" s="110"/>
      <c r="H5" s="110"/>
      <c r="I5" s="110"/>
      <c r="J5" s="110"/>
      <c r="K5" s="110"/>
    </row>
    <row r="6" spans="1:11" s="117" customFormat="1" x14ac:dyDescent="0.2">
      <c r="A6" s="110"/>
      <c r="B6" s="110"/>
      <c r="C6" s="110"/>
      <c r="D6" s="73" t="s">
        <v>221</v>
      </c>
      <c r="E6" s="112"/>
      <c r="F6" s="110"/>
      <c r="G6" s="110"/>
      <c r="H6" s="110"/>
      <c r="I6" s="110"/>
      <c r="J6" s="110"/>
      <c r="K6" s="110"/>
    </row>
    <row r="7" spans="1:11" s="117" customFormat="1" x14ac:dyDescent="0.2">
      <c r="A7" s="118"/>
      <c r="B7" s="118" t="s">
        <v>222</v>
      </c>
      <c r="C7" s="118"/>
      <c r="D7" s="73" t="s">
        <v>224</v>
      </c>
      <c r="E7" s="112"/>
      <c r="F7" s="110"/>
      <c r="G7" s="110"/>
      <c r="H7" s="110"/>
      <c r="I7" s="110"/>
      <c r="J7" s="110"/>
      <c r="K7" s="110"/>
    </row>
    <row r="8" spans="1:11" x14ac:dyDescent="0.2">
      <c r="A8" s="118"/>
      <c r="B8" s="118"/>
      <c r="C8" s="118"/>
      <c r="D8" s="120"/>
    </row>
    <row r="9" spans="1:11" x14ac:dyDescent="0.2">
      <c r="A9" s="121"/>
      <c r="B9" s="118"/>
      <c r="C9" s="118"/>
      <c r="D9" s="122" t="s">
        <v>225</v>
      </c>
    </row>
    <row r="10" spans="1:11" x14ac:dyDescent="0.2">
      <c r="A10" s="123" t="s">
        <v>226</v>
      </c>
      <c r="B10" s="124"/>
      <c r="C10" s="124"/>
      <c r="D10" s="125"/>
      <c r="E10" s="125"/>
    </row>
    <row r="11" spans="1:11" x14ac:dyDescent="0.2">
      <c r="A11" s="123" t="s">
        <v>227</v>
      </c>
      <c r="B11" s="126">
        <f>Ф1!C20</f>
        <v>45382</v>
      </c>
      <c r="C11" s="124"/>
      <c r="D11" s="125"/>
      <c r="E11" s="125"/>
    </row>
    <row r="12" spans="1:11" x14ac:dyDescent="0.2">
      <c r="A12" s="123" t="s">
        <v>228</v>
      </c>
      <c r="B12" s="124"/>
      <c r="C12" s="124"/>
      <c r="D12" s="125"/>
      <c r="E12" s="125"/>
    </row>
    <row r="13" spans="1:11" x14ac:dyDescent="0.2">
      <c r="A13" s="121"/>
      <c r="B13" s="118"/>
      <c r="C13" s="118"/>
      <c r="D13" s="127"/>
    </row>
    <row r="14" spans="1:11" x14ac:dyDescent="0.2">
      <c r="A14" s="121"/>
      <c r="B14" s="118"/>
      <c r="C14" s="118"/>
      <c r="D14" s="127"/>
    </row>
    <row r="15" spans="1:11" x14ac:dyDescent="0.2">
      <c r="A15" s="121"/>
      <c r="B15" s="118"/>
      <c r="C15" s="118"/>
      <c r="D15" s="127"/>
    </row>
    <row r="16" spans="1:11" s="111" customFormat="1" x14ac:dyDescent="0.2">
      <c r="A16" s="128" t="s">
        <v>229</v>
      </c>
      <c r="B16" s="118"/>
      <c r="C16" s="118"/>
      <c r="D16" s="127"/>
      <c r="E16" s="112"/>
    </row>
    <row r="17" spans="1:5" s="111" customFormat="1" x14ac:dyDescent="0.2">
      <c r="A17" s="129"/>
      <c r="B17" s="129"/>
      <c r="C17" s="129"/>
      <c r="D17" s="130" t="s">
        <v>230</v>
      </c>
      <c r="E17" s="112"/>
    </row>
    <row r="18" spans="1:5" s="111" customFormat="1" ht="33" customHeight="1" x14ac:dyDescent="0.2">
      <c r="A18" s="131" t="s">
        <v>231</v>
      </c>
      <c r="B18" s="132" t="s">
        <v>232</v>
      </c>
      <c r="C18" s="132" t="s">
        <v>153</v>
      </c>
      <c r="D18" s="132" t="s">
        <v>154</v>
      </c>
      <c r="E18" s="112"/>
    </row>
    <row r="19" spans="1:5" s="111" customFormat="1" x14ac:dyDescent="0.2">
      <c r="A19" s="133" t="s">
        <v>233</v>
      </c>
      <c r="B19" s="134"/>
      <c r="C19" s="134"/>
      <c r="D19" s="135"/>
      <c r="E19" s="112"/>
    </row>
    <row r="20" spans="1:5" s="111" customFormat="1" x14ac:dyDescent="0.2">
      <c r="A20" s="136" t="s">
        <v>234</v>
      </c>
      <c r="B20" s="137">
        <v>10</v>
      </c>
      <c r="C20" s="138">
        <f>SUM(C22:C27)</f>
        <v>15332798</v>
      </c>
      <c r="D20" s="138">
        <f>SUM(D22:D27)</f>
        <v>24299802</v>
      </c>
      <c r="E20" s="112"/>
    </row>
    <row r="21" spans="1:5" s="111" customFormat="1" x14ac:dyDescent="0.2">
      <c r="A21" s="139" t="s">
        <v>235</v>
      </c>
      <c r="B21" s="140"/>
      <c r="C21" s="141"/>
      <c r="D21" s="141"/>
      <c r="E21" s="112"/>
    </row>
    <row r="22" spans="1:5" s="111" customFormat="1" x14ac:dyDescent="0.2">
      <c r="A22" s="139" t="s">
        <v>236</v>
      </c>
      <c r="B22" s="142">
        <v>11</v>
      </c>
      <c r="C22" s="143">
        <v>14631819</v>
      </c>
      <c r="D22" s="141">
        <v>13926402</v>
      </c>
      <c r="E22" s="112"/>
    </row>
    <row r="23" spans="1:5" s="111" customFormat="1" x14ac:dyDescent="0.2">
      <c r="A23" s="144" t="s">
        <v>237</v>
      </c>
      <c r="B23" s="142">
        <v>12</v>
      </c>
      <c r="C23" s="145"/>
      <c r="D23" s="141"/>
      <c r="E23" s="112"/>
    </row>
    <row r="24" spans="1:5" s="111" customFormat="1" x14ac:dyDescent="0.2">
      <c r="A24" s="139" t="s">
        <v>238</v>
      </c>
      <c r="B24" s="142">
        <v>13</v>
      </c>
      <c r="C24" s="143">
        <v>185874</v>
      </c>
      <c r="D24" s="141">
        <v>9912327</v>
      </c>
      <c r="E24" s="112"/>
    </row>
    <row r="25" spans="1:5" s="111" customFormat="1" x14ac:dyDescent="0.2">
      <c r="A25" s="139" t="s">
        <v>239</v>
      </c>
      <c r="B25" s="142">
        <v>14</v>
      </c>
      <c r="C25" s="146"/>
      <c r="D25" s="146"/>
      <c r="E25" s="112"/>
    </row>
    <row r="26" spans="1:5" s="111" customFormat="1" x14ac:dyDescent="0.2">
      <c r="A26" s="139" t="s">
        <v>240</v>
      </c>
      <c r="B26" s="142">
        <v>15</v>
      </c>
      <c r="C26" s="143">
        <v>298039</v>
      </c>
      <c r="D26" s="141">
        <v>257596</v>
      </c>
      <c r="E26" s="112"/>
    </row>
    <row r="27" spans="1:5" s="111" customFormat="1" x14ac:dyDescent="0.2">
      <c r="A27" s="139" t="s">
        <v>241</v>
      </c>
      <c r="B27" s="142">
        <v>16</v>
      </c>
      <c r="C27" s="143">
        <v>217066</v>
      </c>
      <c r="D27" s="141">
        <v>203477</v>
      </c>
      <c r="E27" s="112"/>
    </row>
    <row r="28" spans="1:5" s="111" customFormat="1" x14ac:dyDescent="0.2">
      <c r="A28" s="136" t="s">
        <v>242</v>
      </c>
      <c r="B28" s="137">
        <v>20</v>
      </c>
      <c r="C28" s="147">
        <f>SUM(C30:C36)</f>
        <v>19440099</v>
      </c>
      <c r="D28" s="148">
        <f>SUM(D30:D36)</f>
        <v>34777131</v>
      </c>
      <c r="E28" s="112"/>
    </row>
    <row r="29" spans="1:5" s="111" customFormat="1" x14ac:dyDescent="0.2">
      <c r="A29" s="139" t="s">
        <v>235</v>
      </c>
      <c r="B29" s="142"/>
      <c r="C29" s="150"/>
      <c r="D29" s="149"/>
      <c r="E29" s="112"/>
    </row>
    <row r="30" spans="1:5" s="111" customFormat="1" x14ac:dyDescent="0.2">
      <c r="A30" s="139" t="s">
        <v>243</v>
      </c>
      <c r="B30" s="142">
        <v>21</v>
      </c>
      <c r="C30" s="151">
        <v>8351181</v>
      </c>
      <c r="D30" s="149">
        <v>20617450</v>
      </c>
      <c r="E30" s="112"/>
    </row>
    <row r="31" spans="1:5" s="111" customFormat="1" x14ac:dyDescent="0.2">
      <c r="A31" s="139" t="s">
        <v>244</v>
      </c>
      <c r="B31" s="142">
        <v>22</v>
      </c>
      <c r="C31" s="143">
        <v>764534</v>
      </c>
      <c r="D31" s="149">
        <v>1706223</v>
      </c>
      <c r="E31" s="112"/>
    </row>
    <row r="32" spans="1:5" s="111" customFormat="1" x14ac:dyDescent="0.2">
      <c r="A32" s="139" t="s">
        <v>245</v>
      </c>
      <c r="B32" s="142">
        <v>23</v>
      </c>
      <c r="C32" s="143">
        <v>6556658</v>
      </c>
      <c r="D32" s="149">
        <v>6278202</v>
      </c>
      <c r="E32" s="112"/>
    </row>
    <row r="33" spans="1:5" s="111" customFormat="1" x14ac:dyDescent="0.2">
      <c r="A33" s="139" t="s">
        <v>246</v>
      </c>
      <c r="B33" s="142">
        <v>24</v>
      </c>
      <c r="C33" s="143">
        <v>4377</v>
      </c>
      <c r="D33" s="149">
        <v>4470</v>
      </c>
      <c r="E33" s="112"/>
    </row>
    <row r="34" spans="1:5" s="111" customFormat="1" x14ac:dyDescent="0.2">
      <c r="A34" s="139" t="s">
        <v>247</v>
      </c>
      <c r="B34" s="142">
        <v>25</v>
      </c>
      <c r="C34" s="146"/>
      <c r="D34" s="152"/>
      <c r="E34" s="112"/>
    </row>
    <row r="35" spans="1:5" s="111" customFormat="1" x14ac:dyDescent="0.2">
      <c r="A35" s="139" t="s">
        <v>248</v>
      </c>
      <c r="B35" s="142">
        <v>26</v>
      </c>
      <c r="C35" s="143">
        <v>1872295</v>
      </c>
      <c r="D35" s="149">
        <v>4409887</v>
      </c>
      <c r="E35" s="112"/>
    </row>
    <row r="36" spans="1:5" s="111" customFormat="1" x14ac:dyDescent="0.2">
      <c r="A36" s="139" t="s">
        <v>249</v>
      </c>
      <c r="B36" s="142">
        <v>27</v>
      </c>
      <c r="C36" s="143">
        <v>1891054</v>
      </c>
      <c r="D36" s="149">
        <v>1760899</v>
      </c>
      <c r="E36" s="112"/>
    </row>
    <row r="37" spans="1:5" s="111" customFormat="1" x14ac:dyDescent="0.2">
      <c r="A37" s="153" t="s">
        <v>250</v>
      </c>
      <c r="B37" s="137">
        <v>30</v>
      </c>
      <c r="C37" s="154">
        <f>C20-C28</f>
        <v>-4107301</v>
      </c>
      <c r="D37" s="154">
        <f>D20-D28</f>
        <v>-10477329</v>
      </c>
      <c r="E37" s="112"/>
    </row>
    <row r="38" spans="1:5" s="111" customFormat="1" x14ac:dyDescent="0.2">
      <c r="A38" s="133" t="s">
        <v>251</v>
      </c>
      <c r="B38" s="137"/>
      <c r="C38" s="155"/>
      <c r="D38" s="156"/>
      <c r="E38" s="112"/>
    </row>
    <row r="39" spans="1:5" s="111" customFormat="1" x14ac:dyDescent="0.2">
      <c r="A39" s="136" t="s">
        <v>252</v>
      </c>
      <c r="B39" s="137">
        <v>40</v>
      </c>
      <c r="C39" s="154">
        <f>SUM(C41:C52)</f>
        <v>670</v>
      </c>
      <c r="D39" s="154">
        <f>SUM(D41:D52)</f>
        <v>31463</v>
      </c>
      <c r="E39" s="112"/>
    </row>
    <row r="40" spans="1:5" s="111" customFormat="1" x14ac:dyDescent="0.2">
      <c r="A40" s="139" t="s">
        <v>235</v>
      </c>
      <c r="B40" s="142"/>
      <c r="C40" s="150"/>
      <c r="D40" s="149"/>
      <c r="E40" s="112"/>
    </row>
    <row r="41" spans="1:5" s="111" customFormat="1" x14ac:dyDescent="0.2">
      <c r="A41" s="139" t="s">
        <v>253</v>
      </c>
      <c r="B41" s="142">
        <v>41</v>
      </c>
      <c r="C41" s="143"/>
      <c r="D41" s="149">
        <v>2299</v>
      </c>
      <c r="E41" s="112"/>
    </row>
    <row r="42" spans="1:5" s="111" customFormat="1" x14ac:dyDescent="0.2">
      <c r="A42" s="139" t="s">
        <v>254</v>
      </c>
      <c r="B42" s="142">
        <v>42</v>
      </c>
      <c r="C42" s="143"/>
      <c r="D42" s="149"/>
      <c r="E42" s="112"/>
    </row>
    <row r="43" spans="1:5" s="111" customFormat="1" x14ac:dyDescent="0.2">
      <c r="A43" s="139" t="s">
        <v>255</v>
      </c>
      <c r="B43" s="142">
        <v>43</v>
      </c>
      <c r="C43" s="143"/>
      <c r="D43" s="149"/>
      <c r="E43" s="112"/>
    </row>
    <row r="44" spans="1:5" s="111" customFormat="1" ht="25.5" x14ac:dyDescent="0.2">
      <c r="A44" s="157" t="s">
        <v>256</v>
      </c>
      <c r="B44" s="142">
        <v>44</v>
      </c>
      <c r="C44" s="145"/>
      <c r="D44" s="149"/>
      <c r="E44" s="112"/>
    </row>
    <row r="45" spans="1:5" s="111" customFormat="1" x14ac:dyDescent="0.2">
      <c r="A45" s="139" t="s">
        <v>257</v>
      </c>
      <c r="B45" s="142">
        <v>45</v>
      </c>
      <c r="C45" s="143"/>
      <c r="D45" s="149"/>
      <c r="E45" s="112"/>
    </row>
    <row r="46" spans="1:5" s="111" customFormat="1" x14ac:dyDescent="0.2">
      <c r="A46" s="157" t="s">
        <v>258</v>
      </c>
      <c r="B46" s="142">
        <v>46</v>
      </c>
      <c r="C46" s="145"/>
      <c r="D46" s="149"/>
      <c r="E46" s="112"/>
    </row>
    <row r="47" spans="1:5" s="111" customFormat="1" x14ac:dyDescent="0.2">
      <c r="A47" s="157" t="s">
        <v>259</v>
      </c>
      <c r="B47" s="142">
        <v>47</v>
      </c>
      <c r="C47" s="145"/>
      <c r="D47" s="149"/>
      <c r="E47" s="112"/>
    </row>
    <row r="48" spans="1:5" s="111" customFormat="1" x14ac:dyDescent="0.2">
      <c r="A48" s="139" t="s">
        <v>260</v>
      </c>
      <c r="B48" s="142">
        <v>48</v>
      </c>
      <c r="C48" s="143"/>
      <c r="D48" s="149"/>
      <c r="E48" s="112"/>
    </row>
    <row r="49" spans="1:5" s="111" customFormat="1" x14ac:dyDescent="0.2">
      <c r="A49" s="139" t="s">
        <v>261</v>
      </c>
      <c r="B49" s="142">
        <v>49</v>
      </c>
      <c r="C49" s="143"/>
      <c r="D49" s="149"/>
      <c r="E49" s="112"/>
    </row>
    <row r="50" spans="1:5" s="111" customFormat="1" x14ac:dyDescent="0.2">
      <c r="A50" s="139" t="s">
        <v>262</v>
      </c>
      <c r="B50" s="142">
        <v>50</v>
      </c>
      <c r="C50" s="143"/>
      <c r="D50" s="149"/>
      <c r="E50" s="112"/>
    </row>
    <row r="51" spans="1:5" s="111" customFormat="1" x14ac:dyDescent="0.2">
      <c r="A51" s="139" t="s">
        <v>263</v>
      </c>
      <c r="B51" s="142">
        <v>51</v>
      </c>
      <c r="C51" s="143"/>
      <c r="D51" s="149"/>
      <c r="E51" s="112"/>
    </row>
    <row r="52" spans="1:5" s="111" customFormat="1" x14ac:dyDescent="0.2">
      <c r="A52" s="139" t="s">
        <v>241</v>
      </c>
      <c r="B52" s="142">
        <v>52</v>
      </c>
      <c r="C52" s="143">
        <v>670</v>
      </c>
      <c r="D52" s="149">
        <v>29164</v>
      </c>
      <c r="E52" s="112"/>
    </row>
    <row r="53" spans="1:5" s="111" customFormat="1" x14ac:dyDescent="0.2">
      <c r="A53" s="136" t="s">
        <v>264</v>
      </c>
      <c r="B53" s="137">
        <v>60</v>
      </c>
      <c r="C53" s="154">
        <f>SUM(C55:C67)</f>
        <v>754020</v>
      </c>
      <c r="D53" s="154">
        <f>SUM(D55:D67)</f>
        <v>776338</v>
      </c>
      <c r="E53" s="112"/>
    </row>
    <row r="54" spans="1:5" s="111" customFormat="1" x14ac:dyDescent="0.2">
      <c r="A54" s="139" t="s">
        <v>235</v>
      </c>
      <c r="B54" s="142"/>
      <c r="C54" s="143"/>
      <c r="D54" s="149"/>
      <c r="E54" s="112"/>
    </row>
    <row r="55" spans="1:5" s="111" customFormat="1" x14ac:dyDescent="0.2">
      <c r="A55" s="139" t="s">
        <v>265</v>
      </c>
      <c r="B55" s="142">
        <v>61</v>
      </c>
      <c r="C55" s="143">
        <v>386443</v>
      </c>
      <c r="D55" s="149">
        <v>358478</v>
      </c>
      <c r="E55" s="112"/>
    </row>
    <row r="56" spans="1:5" s="111" customFormat="1" x14ac:dyDescent="0.2">
      <c r="A56" s="139" t="s">
        <v>266</v>
      </c>
      <c r="B56" s="142">
        <v>62</v>
      </c>
      <c r="C56" s="143">
        <v>20610</v>
      </c>
      <c r="D56" s="149">
        <v>475</v>
      </c>
      <c r="E56" s="112"/>
    </row>
    <row r="57" spans="1:5" s="111" customFormat="1" x14ac:dyDescent="0.2">
      <c r="A57" s="139" t="s">
        <v>267</v>
      </c>
      <c r="B57" s="142">
        <v>63</v>
      </c>
      <c r="C57" s="143">
        <v>344730</v>
      </c>
      <c r="D57" s="149">
        <v>189416</v>
      </c>
      <c r="E57" s="112"/>
    </row>
    <row r="58" spans="1:5" s="111" customFormat="1" ht="25.5" x14ac:dyDescent="0.2">
      <c r="A58" s="157" t="s">
        <v>268</v>
      </c>
      <c r="B58" s="142">
        <v>64</v>
      </c>
      <c r="C58" s="145"/>
      <c r="D58" s="149"/>
      <c r="E58" s="112"/>
    </row>
    <row r="59" spans="1:5" s="111" customFormat="1" x14ac:dyDescent="0.2">
      <c r="A59" s="139" t="s">
        <v>269</v>
      </c>
      <c r="B59" s="142">
        <v>65</v>
      </c>
      <c r="C59" s="143"/>
      <c r="D59" s="149"/>
      <c r="E59" s="112"/>
    </row>
    <row r="60" spans="1:5" s="111" customFormat="1" x14ac:dyDescent="0.2">
      <c r="A60" s="139" t="s">
        <v>270</v>
      </c>
      <c r="B60" s="142">
        <v>66</v>
      </c>
      <c r="C60" s="143"/>
      <c r="D60" s="149"/>
      <c r="E60" s="112"/>
    </row>
    <row r="61" spans="1:5" s="111" customFormat="1" x14ac:dyDescent="0.2">
      <c r="A61" s="139" t="s">
        <v>271</v>
      </c>
      <c r="B61" s="142">
        <v>67</v>
      </c>
      <c r="C61" s="143">
        <v>9</v>
      </c>
      <c r="D61" s="149"/>
      <c r="E61" s="112"/>
    </row>
    <row r="62" spans="1:5" s="111" customFormat="1" x14ac:dyDescent="0.2">
      <c r="A62" s="139" t="s">
        <v>272</v>
      </c>
      <c r="B62" s="142">
        <v>68</v>
      </c>
      <c r="C62" s="143"/>
      <c r="D62" s="149"/>
      <c r="E62" s="112"/>
    </row>
    <row r="63" spans="1:5" s="111" customFormat="1" x14ac:dyDescent="0.2">
      <c r="A63" s="139" t="s">
        <v>273</v>
      </c>
      <c r="B63" s="142">
        <v>69</v>
      </c>
      <c r="C63" s="143"/>
      <c r="D63" s="149"/>
      <c r="E63" s="112"/>
    </row>
    <row r="64" spans="1:5" s="111" customFormat="1" x14ac:dyDescent="0.2">
      <c r="A64" s="139" t="s">
        <v>274</v>
      </c>
      <c r="B64" s="142">
        <v>70</v>
      </c>
      <c r="C64" s="143"/>
      <c r="D64" s="149"/>
      <c r="E64" s="112"/>
    </row>
    <row r="65" spans="1:5" s="111" customFormat="1" x14ac:dyDescent="0.2">
      <c r="A65" s="139" t="s">
        <v>261</v>
      </c>
      <c r="B65" s="142">
        <v>71</v>
      </c>
      <c r="C65" s="143"/>
      <c r="D65" s="149"/>
      <c r="E65" s="112"/>
    </row>
    <row r="66" spans="1:5" s="111" customFormat="1" x14ac:dyDescent="0.2">
      <c r="A66" s="139" t="s">
        <v>275</v>
      </c>
      <c r="B66" s="142">
        <v>72</v>
      </c>
      <c r="C66" s="145"/>
      <c r="D66" s="149"/>
      <c r="E66" s="112"/>
    </row>
    <row r="67" spans="1:5" s="111" customFormat="1" x14ac:dyDescent="0.2">
      <c r="A67" s="139" t="s">
        <v>249</v>
      </c>
      <c r="B67" s="142">
        <v>73</v>
      </c>
      <c r="C67" s="143">
        <v>2228</v>
      </c>
      <c r="D67" s="149">
        <v>227969</v>
      </c>
      <c r="E67" s="112"/>
    </row>
    <row r="68" spans="1:5" s="111" customFormat="1" x14ac:dyDescent="0.2">
      <c r="A68" s="153" t="s">
        <v>276</v>
      </c>
      <c r="B68" s="137">
        <v>80</v>
      </c>
      <c r="C68" s="154">
        <f>C39-C53</f>
        <v>-753350</v>
      </c>
      <c r="D68" s="154">
        <f>D39-D53</f>
        <v>-744875</v>
      </c>
      <c r="E68" s="112"/>
    </row>
    <row r="69" spans="1:5" s="111" customFormat="1" x14ac:dyDescent="0.2">
      <c r="A69" s="133" t="s">
        <v>277</v>
      </c>
      <c r="B69" s="137"/>
      <c r="C69" s="155"/>
      <c r="D69" s="156"/>
      <c r="E69" s="112"/>
    </row>
    <row r="70" spans="1:5" s="111" customFormat="1" x14ac:dyDescent="0.2">
      <c r="A70" s="136" t="s">
        <v>278</v>
      </c>
      <c r="B70" s="137">
        <v>90</v>
      </c>
      <c r="C70" s="154">
        <f>SUM(C72:C75)</f>
        <v>0</v>
      </c>
      <c r="D70" s="154">
        <f>SUM(D72:D75)</f>
        <v>0</v>
      </c>
      <c r="E70" s="112"/>
    </row>
    <row r="71" spans="1:5" s="111" customFormat="1" x14ac:dyDescent="0.2">
      <c r="A71" s="139" t="s">
        <v>235</v>
      </c>
      <c r="B71" s="142"/>
      <c r="C71" s="150"/>
      <c r="D71" s="149"/>
      <c r="E71" s="112"/>
    </row>
    <row r="72" spans="1:5" s="111" customFormat="1" x14ac:dyDescent="0.2">
      <c r="A72" s="139" t="s">
        <v>279</v>
      </c>
      <c r="B72" s="142">
        <v>91</v>
      </c>
      <c r="C72" s="143"/>
      <c r="D72" s="149"/>
      <c r="E72" s="112"/>
    </row>
    <row r="73" spans="1:5" s="111" customFormat="1" x14ac:dyDescent="0.2">
      <c r="A73" s="139" t="s">
        <v>280</v>
      </c>
      <c r="B73" s="142">
        <v>92</v>
      </c>
      <c r="C73" s="143"/>
      <c r="D73" s="149"/>
      <c r="E73" s="112"/>
    </row>
    <row r="74" spans="1:5" s="111" customFormat="1" x14ac:dyDescent="0.2">
      <c r="A74" s="139" t="s">
        <v>263</v>
      </c>
      <c r="B74" s="142">
        <v>93</v>
      </c>
      <c r="C74" s="146"/>
      <c r="D74" s="152"/>
      <c r="E74" s="112"/>
    </row>
    <row r="75" spans="1:5" s="111" customFormat="1" x14ac:dyDescent="0.2">
      <c r="A75" s="139" t="s">
        <v>241</v>
      </c>
      <c r="B75" s="142">
        <v>94</v>
      </c>
      <c r="C75" s="143"/>
      <c r="D75" s="149"/>
      <c r="E75" s="112"/>
    </row>
    <row r="76" spans="1:5" s="111" customFormat="1" x14ac:dyDescent="0.2">
      <c r="A76" s="136" t="s">
        <v>281</v>
      </c>
      <c r="B76" s="134">
        <v>100</v>
      </c>
      <c r="C76" s="154">
        <f>SUM(C78:C82)</f>
        <v>3875</v>
      </c>
      <c r="D76" s="154">
        <f>SUM(D78:D82)</f>
        <v>3529</v>
      </c>
      <c r="E76" s="112"/>
    </row>
    <row r="77" spans="1:5" s="111" customFormat="1" x14ac:dyDescent="0.2">
      <c r="A77" s="139" t="s">
        <v>235</v>
      </c>
      <c r="B77" s="140"/>
      <c r="C77" s="150"/>
      <c r="D77" s="149"/>
      <c r="E77" s="112"/>
    </row>
    <row r="78" spans="1:5" s="111" customFormat="1" x14ac:dyDescent="0.2">
      <c r="A78" s="139" t="s">
        <v>282</v>
      </c>
      <c r="B78" s="140">
        <v>101</v>
      </c>
      <c r="C78" s="143"/>
      <c r="D78" s="149"/>
      <c r="E78" s="112"/>
    </row>
    <row r="79" spans="1:5" s="111" customFormat="1" x14ac:dyDescent="0.2">
      <c r="A79" s="139" t="s">
        <v>272</v>
      </c>
      <c r="B79" s="140">
        <v>102</v>
      </c>
      <c r="C79" s="146"/>
      <c r="D79" s="152"/>
      <c r="E79" s="112"/>
    </row>
    <row r="80" spans="1:5" s="111" customFormat="1" x14ac:dyDescent="0.2">
      <c r="A80" s="139" t="s">
        <v>283</v>
      </c>
      <c r="B80" s="140">
        <v>103</v>
      </c>
      <c r="C80" s="143"/>
      <c r="D80" s="149"/>
      <c r="E80" s="112"/>
    </row>
    <row r="81" spans="1:6" s="111" customFormat="1" x14ac:dyDescent="0.2">
      <c r="A81" s="139" t="s">
        <v>284</v>
      </c>
      <c r="B81" s="140">
        <v>104</v>
      </c>
      <c r="C81" s="143"/>
      <c r="D81" s="149"/>
      <c r="E81" s="112"/>
    </row>
    <row r="82" spans="1:6" s="111" customFormat="1" x14ac:dyDescent="0.2">
      <c r="A82" s="139" t="s">
        <v>285</v>
      </c>
      <c r="B82" s="140">
        <v>105</v>
      </c>
      <c r="C82" s="143">
        <v>3875</v>
      </c>
      <c r="D82" s="149">
        <v>3529</v>
      </c>
      <c r="E82" s="112"/>
    </row>
    <row r="83" spans="1:6" s="111" customFormat="1" x14ac:dyDescent="0.2">
      <c r="A83" s="153" t="s">
        <v>286</v>
      </c>
      <c r="B83" s="134">
        <v>110</v>
      </c>
      <c r="C83" s="154">
        <f>C70-C76</f>
        <v>-3875</v>
      </c>
      <c r="D83" s="154">
        <f>D70-D76</f>
        <v>-3529</v>
      </c>
      <c r="E83" s="112"/>
    </row>
    <row r="84" spans="1:6" s="111" customFormat="1" x14ac:dyDescent="0.2">
      <c r="A84" s="136" t="s">
        <v>287</v>
      </c>
      <c r="B84" s="134">
        <v>120</v>
      </c>
      <c r="C84" s="158">
        <v>-173410</v>
      </c>
      <c r="D84" s="156">
        <v>1314</v>
      </c>
      <c r="E84" s="112"/>
    </row>
    <row r="85" spans="1:6" s="111" customFormat="1" x14ac:dyDescent="0.2">
      <c r="A85" s="153" t="s">
        <v>288</v>
      </c>
      <c r="B85" s="134">
        <v>130</v>
      </c>
      <c r="C85" s="159">
        <v>117</v>
      </c>
      <c r="D85" s="156">
        <v>-67711</v>
      </c>
      <c r="E85" s="112"/>
      <c r="F85" s="112"/>
    </row>
    <row r="86" spans="1:6" s="111" customFormat="1" x14ac:dyDescent="0.2">
      <c r="A86" s="153" t="s">
        <v>289</v>
      </c>
      <c r="B86" s="134">
        <v>140</v>
      </c>
      <c r="C86" s="154">
        <f>C37+C68+C83+C84+C85</f>
        <v>-5037819</v>
      </c>
      <c r="D86" s="154">
        <f>D37+D68+D83+D84+D85</f>
        <v>-11292130</v>
      </c>
      <c r="E86" s="112"/>
    </row>
    <row r="87" spans="1:6" s="111" customFormat="1" x14ac:dyDescent="0.2">
      <c r="A87" s="144" t="s">
        <v>290</v>
      </c>
      <c r="B87" s="140">
        <v>150</v>
      </c>
      <c r="C87" s="149">
        <v>17752691</v>
      </c>
      <c r="D87" s="149">
        <v>16394188</v>
      </c>
      <c r="E87" s="112"/>
    </row>
    <row r="88" spans="1:6" s="111" customFormat="1" x14ac:dyDescent="0.2">
      <c r="A88" s="144" t="s">
        <v>291</v>
      </c>
      <c r="B88" s="140">
        <v>160</v>
      </c>
      <c r="C88" s="160">
        <f>C87+C86</f>
        <v>12714872</v>
      </c>
      <c r="D88" s="160">
        <f>D87+D86</f>
        <v>5102058</v>
      </c>
      <c r="E88" s="112"/>
    </row>
    <row r="89" spans="1:6" s="111" customFormat="1" x14ac:dyDescent="0.2">
      <c r="A89" s="118"/>
      <c r="B89" s="118"/>
      <c r="C89" s="118"/>
      <c r="D89" s="118"/>
      <c r="E89" s="112"/>
    </row>
    <row r="90" spans="1:6" s="111" customFormat="1" x14ac:dyDescent="0.2">
      <c r="A90" s="118"/>
      <c r="B90" s="118"/>
      <c r="C90" s="118"/>
      <c r="D90" s="118"/>
      <c r="E90" s="112"/>
    </row>
    <row r="91" spans="1:6" s="225" customFormat="1" ht="17.25" customHeight="1" x14ac:dyDescent="0.2">
      <c r="A91" s="223" t="s">
        <v>387</v>
      </c>
      <c r="B91" s="80"/>
      <c r="C91" s="224"/>
      <c r="D91" s="80"/>
      <c r="E91" s="115"/>
      <c r="F91" s="115"/>
    </row>
    <row r="92" spans="1:6" s="225" customFormat="1" x14ac:dyDescent="0.2">
      <c r="A92" s="226" t="s">
        <v>388</v>
      </c>
      <c r="B92" s="80"/>
      <c r="C92" s="244" t="s">
        <v>145</v>
      </c>
      <c r="D92" s="244"/>
      <c r="E92" s="115"/>
      <c r="F92" s="115"/>
    </row>
    <row r="93" spans="1:6" s="225" customFormat="1" x14ac:dyDescent="0.2">
      <c r="A93" s="227"/>
      <c r="B93" s="80"/>
      <c r="C93" s="222"/>
      <c r="D93" s="222"/>
      <c r="E93" s="115"/>
      <c r="F93" s="115"/>
    </row>
    <row r="94" spans="1:6" s="225" customFormat="1" x14ac:dyDescent="0.2">
      <c r="A94" s="228" t="s">
        <v>389</v>
      </c>
      <c r="B94" s="80"/>
      <c r="C94" s="224"/>
      <c r="D94" s="80"/>
      <c r="E94" s="115"/>
      <c r="F94" s="115"/>
    </row>
    <row r="95" spans="1:6" s="225" customFormat="1" x14ac:dyDescent="0.2">
      <c r="A95" s="227" t="s">
        <v>390</v>
      </c>
      <c r="B95" s="80"/>
      <c r="C95" s="244" t="s">
        <v>145</v>
      </c>
      <c r="D95" s="244"/>
      <c r="E95" s="115"/>
      <c r="F95" s="115"/>
    </row>
    <row r="96" spans="1:6" s="225" customFormat="1" x14ac:dyDescent="0.2">
      <c r="A96" s="228" t="s">
        <v>146</v>
      </c>
      <c r="B96" s="80"/>
      <c r="C96" s="80"/>
      <c r="D96" s="80"/>
      <c r="E96" s="115"/>
      <c r="F96" s="115"/>
    </row>
  </sheetData>
  <mergeCells count="2">
    <mergeCell ref="C92:D92"/>
    <mergeCell ref="C95:D95"/>
  </mergeCells>
  <pageMargins left="0.70866141732283472" right="0.3" top="0.45" bottom="0.45" header="0.31496062992125984" footer="0.31496062992125984"/>
  <pageSetup paperSize="9" scale="60" orientation="portrait" r:id="rId1"/>
  <headerFooter>
    <oddHeader>&amp;R&amp;A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A7427-0FC0-4192-ACA4-329592CEB9CC}">
  <sheetPr>
    <tabColor rgb="FFFFFF00"/>
    <pageSetUpPr autoPageBreaks="0" fitToPage="1"/>
  </sheetPr>
  <dimension ref="A1:M94"/>
  <sheetViews>
    <sheetView tabSelected="1" view="pageBreakPreview" topLeftCell="A46" zoomScale="60" zoomScaleNormal="80" workbookViewId="0">
      <selection activeCell="R66" sqref="R66"/>
    </sheetView>
  </sheetViews>
  <sheetFormatPr defaultColWidth="9.28515625" defaultRowHeight="12" x14ac:dyDescent="0.2"/>
  <cols>
    <col min="1" max="1" width="77.42578125" style="162" customWidth="1"/>
    <col min="2" max="2" width="5.28515625" style="162" customWidth="1"/>
    <col min="3" max="3" width="14.28515625" style="161" bestFit="1" customWidth="1"/>
    <col min="4" max="6" width="13.28515625" style="161" customWidth="1"/>
    <col min="7" max="8" width="15.28515625" style="161" bestFit="1" customWidth="1"/>
    <col min="9" max="9" width="13.7109375" style="162" bestFit="1" customWidth="1"/>
    <col min="10" max="10" width="13" style="162" customWidth="1"/>
    <col min="11" max="11" width="16.7109375" style="162" customWidth="1"/>
    <col min="12" max="12" width="15" style="170" bestFit="1" customWidth="1"/>
    <col min="13" max="13" width="9.28515625" style="164" customWidth="1"/>
    <col min="14" max="18" width="9.28515625" style="164"/>
    <col min="19" max="19" width="9.28515625" style="164" customWidth="1"/>
    <col min="20" max="22" width="9.28515625" style="164"/>
    <col min="23" max="23" width="9.28515625" style="164" customWidth="1"/>
    <col min="24" max="25" width="9.28515625" style="164"/>
    <col min="26" max="27" width="9.28515625" style="164" customWidth="1"/>
    <col min="28" max="48" width="9.28515625" style="164"/>
    <col min="49" max="49" width="9.28515625" style="164" customWidth="1"/>
    <col min="50" max="56" width="9.28515625" style="164"/>
    <col min="57" max="57" width="9.28515625" style="164" customWidth="1"/>
    <col min="58" max="90" width="9.28515625" style="164"/>
    <col min="91" max="91" width="9.28515625" style="164" customWidth="1"/>
    <col min="92" max="16384" width="9.28515625" style="164"/>
  </cols>
  <sheetData>
    <row r="1" spans="1:12" s="71" customFormat="1" ht="12.75" x14ac:dyDescent="0.2">
      <c r="A1" s="113"/>
      <c r="B1" s="114"/>
      <c r="C1" s="72"/>
      <c r="F1" s="115"/>
      <c r="K1" s="73" t="s">
        <v>292</v>
      </c>
    </row>
    <row r="2" spans="1:12" s="71" customFormat="1" ht="12.75" x14ac:dyDescent="0.2">
      <c r="A2" s="113"/>
      <c r="B2" s="114"/>
      <c r="C2" s="72"/>
      <c r="F2" s="115"/>
      <c r="K2" s="73" t="s">
        <v>1</v>
      </c>
    </row>
    <row r="3" spans="1:12" s="71" customFormat="1" ht="12.75" x14ac:dyDescent="0.2">
      <c r="A3" s="113"/>
      <c r="B3" s="114"/>
      <c r="C3" s="72"/>
      <c r="F3" s="115"/>
      <c r="K3" s="73" t="s">
        <v>2</v>
      </c>
    </row>
    <row r="4" spans="1:12" customFormat="1" ht="12.75" x14ac:dyDescent="0.2">
      <c r="A4" s="111"/>
      <c r="B4" s="111"/>
      <c r="C4" s="111"/>
      <c r="D4" s="111"/>
      <c r="E4" s="161"/>
      <c r="F4" s="112"/>
      <c r="G4" s="111"/>
      <c r="H4" s="111"/>
      <c r="I4" s="111"/>
      <c r="J4" s="111"/>
      <c r="K4" s="116"/>
      <c r="L4" s="111"/>
    </row>
    <row r="5" spans="1:12" s="117" customFormat="1" ht="12.75" x14ac:dyDescent="0.2">
      <c r="A5" s="110"/>
      <c r="B5" s="110"/>
      <c r="C5" s="110"/>
      <c r="D5" s="110"/>
      <c r="F5" s="112"/>
      <c r="G5" s="110"/>
      <c r="H5" s="110"/>
      <c r="I5" s="110"/>
      <c r="J5" s="110"/>
      <c r="K5" s="73" t="s">
        <v>293</v>
      </c>
      <c r="L5" s="110"/>
    </row>
    <row r="6" spans="1:12" s="117" customFormat="1" ht="12.75" x14ac:dyDescent="0.2">
      <c r="A6" s="110"/>
      <c r="B6" s="110"/>
      <c r="C6" s="110"/>
      <c r="D6" s="110"/>
      <c r="F6" s="112"/>
      <c r="G6" s="110"/>
      <c r="H6" s="110"/>
      <c r="I6" s="110"/>
      <c r="J6" s="110"/>
      <c r="K6" s="73" t="s">
        <v>221</v>
      </c>
      <c r="L6" s="110"/>
    </row>
    <row r="7" spans="1:12" s="117" customFormat="1" ht="12.75" x14ac:dyDescent="0.2">
      <c r="A7" s="118"/>
      <c r="B7" s="118" t="s">
        <v>222</v>
      </c>
      <c r="C7" s="119" t="s">
        <v>223</v>
      </c>
      <c r="D7" s="118"/>
      <c r="F7" s="112"/>
      <c r="G7" s="110"/>
      <c r="H7" s="110"/>
      <c r="I7" s="110"/>
      <c r="J7" s="110"/>
      <c r="K7" s="73" t="s">
        <v>224</v>
      </c>
      <c r="L7" s="110"/>
    </row>
    <row r="8" spans="1:12" ht="12.75" x14ac:dyDescent="0.2">
      <c r="K8" s="73"/>
      <c r="L8" s="163"/>
    </row>
    <row r="9" spans="1:12" x14ac:dyDescent="0.2">
      <c r="K9" s="165" t="s">
        <v>6</v>
      </c>
      <c r="L9" s="163"/>
    </row>
    <row r="10" spans="1:12" x14ac:dyDescent="0.2">
      <c r="A10" s="166" t="s">
        <v>7</v>
      </c>
      <c r="B10" s="167"/>
      <c r="C10" s="168" t="str">
        <f>Ф1!C10</f>
        <v>АО "Ульбинский металлургический завод"</v>
      </c>
      <c r="D10" s="169"/>
      <c r="E10" s="169"/>
      <c r="F10" s="169"/>
      <c r="G10" s="169"/>
      <c r="H10" s="169"/>
      <c r="I10" s="167"/>
      <c r="J10" s="167"/>
      <c r="K10" s="167"/>
    </row>
    <row r="11" spans="1:12" x14ac:dyDescent="0.2">
      <c r="A11" s="166"/>
      <c r="B11" s="167"/>
      <c r="C11" s="171"/>
      <c r="D11" s="169"/>
      <c r="E11" s="169"/>
      <c r="F11" s="169"/>
      <c r="G11" s="169"/>
      <c r="H11" s="169"/>
      <c r="I11" s="167"/>
      <c r="J11" s="167"/>
      <c r="K11" s="167"/>
    </row>
    <row r="12" spans="1:12" x14ac:dyDescent="0.2">
      <c r="A12" s="166" t="s">
        <v>294</v>
      </c>
      <c r="B12" s="167"/>
      <c r="C12" s="171"/>
      <c r="D12" s="169"/>
      <c r="E12" s="169"/>
      <c r="F12" s="169"/>
      <c r="G12" s="169"/>
      <c r="H12" s="169"/>
      <c r="I12" s="167"/>
      <c r="J12" s="167"/>
      <c r="K12" s="167"/>
    </row>
    <row r="13" spans="1:12" x14ac:dyDescent="0.2">
      <c r="A13" s="166"/>
      <c r="B13" s="167"/>
      <c r="C13" s="171"/>
      <c r="D13" s="169"/>
      <c r="E13" s="169"/>
      <c r="F13" s="169"/>
      <c r="G13" s="169"/>
      <c r="H13" s="169"/>
      <c r="I13" s="167"/>
      <c r="J13" s="167"/>
      <c r="K13" s="167"/>
    </row>
    <row r="14" spans="1:12" x14ac:dyDescent="0.2">
      <c r="A14" s="166" t="s">
        <v>295</v>
      </c>
      <c r="B14" s="167"/>
      <c r="C14" s="172">
        <f>Ф1!C20</f>
        <v>45382</v>
      </c>
      <c r="D14" s="169"/>
      <c r="E14" s="169"/>
      <c r="F14" s="169"/>
      <c r="G14" s="169"/>
      <c r="H14" s="169"/>
      <c r="I14" s="167"/>
      <c r="J14" s="167"/>
      <c r="K14" s="167"/>
    </row>
    <row r="15" spans="1:12" x14ac:dyDescent="0.2">
      <c r="A15" s="173"/>
      <c r="B15" s="173"/>
      <c r="C15" s="174"/>
      <c r="D15" s="174"/>
      <c r="E15" s="174"/>
      <c r="F15" s="174"/>
      <c r="G15" s="174"/>
      <c r="H15" s="174"/>
      <c r="I15" s="173"/>
      <c r="J15" s="173"/>
      <c r="K15" s="175" t="s">
        <v>24</v>
      </c>
    </row>
    <row r="16" spans="1:12" s="176" customFormat="1" ht="38.25" customHeight="1" x14ac:dyDescent="0.2">
      <c r="A16" s="247" t="s">
        <v>296</v>
      </c>
      <c r="B16" s="247" t="s">
        <v>26</v>
      </c>
      <c r="C16" s="249" t="s">
        <v>297</v>
      </c>
      <c r="D16" s="250"/>
      <c r="E16" s="250"/>
      <c r="F16" s="250"/>
      <c r="G16" s="250"/>
      <c r="H16" s="251"/>
      <c r="I16" s="247" t="s">
        <v>298</v>
      </c>
      <c r="J16" s="247" t="s">
        <v>299</v>
      </c>
      <c r="K16" s="247" t="s">
        <v>300</v>
      </c>
      <c r="L16" s="170"/>
    </row>
    <row r="17" spans="1:12" s="176" customFormat="1" ht="48" x14ac:dyDescent="0.2">
      <c r="A17" s="248"/>
      <c r="B17" s="248"/>
      <c r="C17" s="177" t="s">
        <v>301</v>
      </c>
      <c r="D17" s="177" t="s">
        <v>136</v>
      </c>
      <c r="E17" s="177" t="s">
        <v>137</v>
      </c>
      <c r="F17" s="177" t="s">
        <v>138</v>
      </c>
      <c r="G17" s="177" t="s">
        <v>302</v>
      </c>
      <c r="H17" s="177" t="s">
        <v>140</v>
      </c>
      <c r="I17" s="248"/>
      <c r="J17" s="248"/>
      <c r="K17" s="248"/>
      <c r="L17" s="170"/>
    </row>
    <row r="18" spans="1:12" s="183" customFormat="1" x14ac:dyDescent="0.2">
      <c r="A18" s="178" t="s">
        <v>303</v>
      </c>
      <c r="B18" s="179" t="s">
        <v>31</v>
      </c>
      <c r="C18" s="180">
        <v>4405169</v>
      </c>
      <c r="D18" s="180"/>
      <c r="E18" s="180"/>
      <c r="F18" s="180">
        <v>-400409</v>
      </c>
      <c r="G18" s="180">
        <v>79318531</v>
      </c>
      <c r="H18" s="180"/>
      <c r="I18" s="181">
        <f t="shared" ref="I18:I23" si="0">SUM(C18:H18)</f>
        <v>83323291</v>
      </c>
      <c r="J18" s="181"/>
      <c r="K18" s="181">
        <f t="shared" ref="K18:K23" si="1">I18+J18</f>
        <v>83323291</v>
      </c>
      <c r="L18" s="182"/>
    </row>
    <row r="19" spans="1:12" x14ac:dyDescent="0.2">
      <c r="A19" s="184" t="s">
        <v>304</v>
      </c>
      <c r="B19" s="185" t="s">
        <v>33</v>
      </c>
      <c r="C19" s="186"/>
      <c r="D19" s="186"/>
      <c r="E19" s="186"/>
      <c r="F19" s="186"/>
      <c r="G19" s="186"/>
      <c r="H19" s="186"/>
      <c r="I19" s="181">
        <f t="shared" si="0"/>
        <v>0</v>
      </c>
      <c r="J19" s="181"/>
      <c r="K19" s="181">
        <f t="shared" si="1"/>
        <v>0</v>
      </c>
    </row>
    <row r="20" spans="1:12" x14ac:dyDescent="0.2">
      <c r="A20" s="184" t="s">
        <v>305</v>
      </c>
      <c r="B20" s="185" t="s">
        <v>306</v>
      </c>
      <c r="C20" s="187">
        <f t="shared" ref="C20:H20" si="2">C18+C19</f>
        <v>4405169</v>
      </c>
      <c r="D20" s="187">
        <f t="shared" si="2"/>
        <v>0</v>
      </c>
      <c r="E20" s="187">
        <f t="shared" si="2"/>
        <v>0</v>
      </c>
      <c r="F20" s="187">
        <f t="shared" si="2"/>
        <v>-400409</v>
      </c>
      <c r="G20" s="187">
        <f t="shared" si="2"/>
        <v>79318531</v>
      </c>
      <c r="H20" s="187">
        <f t="shared" si="2"/>
        <v>0</v>
      </c>
      <c r="I20" s="181">
        <f>SUM(C20:H20)</f>
        <v>83323291</v>
      </c>
      <c r="J20" s="181">
        <f>J18+J19</f>
        <v>0</v>
      </c>
      <c r="K20" s="181">
        <f t="shared" si="1"/>
        <v>83323291</v>
      </c>
    </row>
    <row r="21" spans="1:12" x14ac:dyDescent="0.2">
      <c r="A21" s="184" t="s">
        <v>307</v>
      </c>
      <c r="B21" s="185" t="s">
        <v>173</v>
      </c>
      <c r="C21" s="187">
        <f t="shared" ref="C21:H21" si="3">C22+C23</f>
        <v>0</v>
      </c>
      <c r="D21" s="187">
        <f t="shared" si="3"/>
        <v>0</v>
      </c>
      <c r="E21" s="187">
        <f t="shared" si="3"/>
        <v>0</v>
      </c>
      <c r="F21" s="187">
        <f t="shared" si="3"/>
        <v>-37499</v>
      </c>
      <c r="G21" s="187">
        <f t="shared" si="3"/>
        <v>17683940</v>
      </c>
      <c r="H21" s="187">
        <f t="shared" si="3"/>
        <v>0</v>
      </c>
      <c r="I21" s="181">
        <f t="shared" si="0"/>
        <v>17646441</v>
      </c>
      <c r="J21" s="181">
        <f>J22+J23</f>
        <v>0</v>
      </c>
      <c r="K21" s="181">
        <f t="shared" si="1"/>
        <v>17646441</v>
      </c>
    </row>
    <row r="22" spans="1:12" x14ac:dyDescent="0.2">
      <c r="A22" s="184" t="s">
        <v>308</v>
      </c>
      <c r="B22" s="185" t="s">
        <v>309</v>
      </c>
      <c r="C22" s="188"/>
      <c r="D22" s="188"/>
      <c r="E22" s="188"/>
      <c r="F22" s="188"/>
      <c r="G22" s="180">
        <v>17638627</v>
      </c>
      <c r="H22" s="180"/>
      <c r="I22" s="181">
        <f t="shared" si="0"/>
        <v>17638627</v>
      </c>
      <c r="J22" s="181"/>
      <c r="K22" s="181">
        <f t="shared" si="1"/>
        <v>17638627</v>
      </c>
    </row>
    <row r="23" spans="1:12" x14ac:dyDescent="0.2">
      <c r="A23" s="184" t="s">
        <v>310</v>
      </c>
      <c r="B23" s="185" t="s">
        <v>311</v>
      </c>
      <c r="C23" s="187">
        <f t="shared" ref="C23:H23" si="4">SUM(C25:C33)</f>
        <v>0</v>
      </c>
      <c r="D23" s="187">
        <f t="shared" si="4"/>
        <v>0</v>
      </c>
      <c r="E23" s="187">
        <f t="shared" si="4"/>
        <v>0</v>
      </c>
      <c r="F23" s="187">
        <f t="shared" si="4"/>
        <v>-37499</v>
      </c>
      <c r="G23" s="187">
        <f t="shared" si="4"/>
        <v>45313</v>
      </c>
      <c r="H23" s="187">
        <f t="shared" si="4"/>
        <v>0</v>
      </c>
      <c r="I23" s="181">
        <f t="shared" si="0"/>
        <v>7814</v>
      </c>
      <c r="J23" s="189">
        <f>SUM(J25:J33)</f>
        <v>0</v>
      </c>
      <c r="K23" s="181">
        <f t="shared" si="1"/>
        <v>7814</v>
      </c>
    </row>
    <row r="24" spans="1:12" x14ac:dyDescent="0.2">
      <c r="A24" s="184" t="s">
        <v>180</v>
      </c>
      <c r="B24" s="185"/>
      <c r="C24" s="186"/>
      <c r="D24" s="186"/>
      <c r="E24" s="186"/>
      <c r="F24" s="186"/>
      <c r="G24" s="186"/>
      <c r="H24" s="186"/>
      <c r="I24" s="190"/>
      <c r="J24" s="180"/>
      <c r="K24" s="180"/>
    </row>
    <row r="25" spans="1:12" ht="24" x14ac:dyDescent="0.2">
      <c r="A25" s="184" t="s">
        <v>312</v>
      </c>
      <c r="B25" s="185" t="s">
        <v>313</v>
      </c>
      <c r="C25" s="188"/>
      <c r="D25" s="188"/>
      <c r="E25" s="188"/>
      <c r="F25" s="186"/>
      <c r="G25" s="188"/>
      <c r="H25" s="188"/>
      <c r="I25" s="191"/>
      <c r="J25" s="191"/>
      <c r="K25" s="192">
        <f>I25+J25</f>
        <v>0</v>
      </c>
    </row>
    <row r="26" spans="1:12" ht="24" x14ac:dyDescent="0.2">
      <c r="A26" s="184" t="s">
        <v>314</v>
      </c>
      <c r="B26" s="185" t="s">
        <v>315</v>
      </c>
      <c r="C26" s="188"/>
      <c r="D26" s="188"/>
      <c r="E26" s="188"/>
      <c r="F26" s="186">
        <v>-6934</v>
      </c>
      <c r="G26" s="186"/>
      <c r="H26" s="186"/>
      <c r="I26" s="187">
        <f>SUM(C26:H26)</f>
        <v>-6934</v>
      </c>
      <c r="J26" s="181"/>
      <c r="K26" s="192">
        <f t="shared" ref="K26:K32" si="5">I26+J26</f>
        <v>-6934</v>
      </c>
    </row>
    <row r="27" spans="1:12" ht="24" x14ac:dyDescent="0.2">
      <c r="A27" s="184" t="s">
        <v>316</v>
      </c>
      <c r="B27" s="185" t="s">
        <v>317</v>
      </c>
      <c r="C27" s="188"/>
      <c r="D27" s="188"/>
      <c r="E27" s="188"/>
      <c r="F27" s="186"/>
      <c r="G27" s="186"/>
      <c r="H27" s="186"/>
      <c r="I27" s="191"/>
      <c r="J27" s="191"/>
      <c r="K27" s="192">
        <f t="shared" si="5"/>
        <v>0</v>
      </c>
    </row>
    <row r="28" spans="1:12" ht="24" x14ac:dyDescent="0.2">
      <c r="A28" s="184" t="s">
        <v>182</v>
      </c>
      <c r="B28" s="185" t="s">
        <v>318</v>
      </c>
      <c r="C28" s="188"/>
      <c r="D28" s="188"/>
      <c r="E28" s="188"/>
      <c r="F28" s="186"/>
      <c r="G28" s="186"/>
      <c r="H28" s="186"/>
      <c r="I28" s="187">
        <f t="shared" ref="I28:I34" si="6">SUM(C28:H28)</f>
        <v>0</v>
      </c>
      <c r="J28" s="181"/>
      <c r="K28" s="192">
        <f t="shared" si="5"/>
        <v>0</v>
      </c>
    </row>
    <row r="29" spans="1:12" x14ac:dyDescent="0.2">
      <c r="A29" s="184" t="s">
        <v>203</v>
      </c>
      <c r="B29" s="185" t="s">
        <v>319</v>
      </c>
      <c r="C29" s="188"/>
      <c r="D29" s="188"/>
      <c r="E29" s="188"/>
      <c r="F29" s="186"/>
      <c r="G29" s="186">
        <v>45313</v>
      </c>
      <c r="H29" s="186"/>
      <c r="I29" s="187">
        <f>SUM(C29:H29)</f>
        <v>45313</v>
      </c>
      <c r="J29" s="181"/>
      <c r="K29" s="192">
        <f t="shared" si="5"/>
        <v>45313</v>
      </c>
    </row>
    <row r="30" spans="1:12" x14ac:dyDescent="0.2">
      <c r="A30" s="184" t="s">
        <v>184</v>
      </c>
      <c r="B30" s="185" t="s">
        <v>320</v>
      </c>
      <c r="C30" s="188"/>
      <c r="D30" s="188"/>
      <c r="E30" s="188"/>
      <c r="F30" s="186"/>
      <c r="G30" s="186"/>
      <c r="H30" s="186"/>
      <c r="I30" s="187">
        <f t="shared" si="6"/>
        <v>0</v>
      </c>
      <c r="J30" s="181"/>
      <c r="K30" s="192">
        <f t="shared" si="5"/>
        <v>0</v>
      </c>
    </row>
    <row r="31" spans="1:12" x14ac:dyDescent="0.2">
      <c r="A31" s="184" t="s">
        <v>321</v>
      </c>
      <c r="B31" s="185" t="s">
        <v>322</v>
      </c>
      <c r="C31" s="188"/>
      <c r="D31" s="188"/>
      <c r="E31" s="188"/>
      <c r="F31" s="186"/>
      <c r="G31" s="186"/>
      <c r="H31" s="186"/>
      <c r="I31" s="187">
        <f t="shared" si="6"/>
        <v>0</v>
      </c>
      <c r="J31" s="181"/>
      <c r="K31" s="192">
        <f t="shared" si="5"/>
        <v>0</v>
      </c>
    </row>
    <row r="32" spans="1:12" x14ac:dyDescent="0.2">
      <c r="A32" s="184" t="s">
        <v>323</v>
      </c>
      <c r="B32" s="185" t="s">
        <v>324</v>
      </c>
      <c r="C32" s="186"/>
      <c r="D32" s="186"/>
      <c r="E32" s="186"/>
      <c r="F32" s="186"/>
      <c r="G32" s="186"/>
      <c r="H32" s="186"/>
      <c r="I32" s="187">
        <f t="shared" si="6"/>
        <v>0</v>
      </c>
      <c r="J32" s="181"/>
      <c r="K32" s="192">
        <f t="shared" si="5"/>
        <v>0</v>
      </c>
    </row>
    <row r="33" spans="1:12" s="200" customFormat="1" ht="25.5" customHeight="1" x14ac:dyDescent="0.2">
      <c r="A33" s="193" t="s">
        <v>325</v>
      </c>
      <c r="B33" s="194" t="s">
        <v>326</v>
      </c>
      <c r="C33" s="195"/>
      <c r="D33" s="195"/>
      <c r="E33" s="195"/>
      <c r="F33" s="196">
        <v>-30565</v>
      </c>
      <c r="G33" s="196"/>
      <c r="H33" s="196"/>
      <c r="I33" s="197">
        <f>SUM(C33:H33)</f>
        <v>-30565</v>
      </c>
      <c r="J33" s="198"/>
      <c r="K33" s="192">
        <f>I33+J33</f>
        <v>-30565</v>
      </c>
      <c r="L33" s="199"/>
    </row>
    <row r="34" spans="1:12" x14ac:dyDescent="0.2">
      <c r="A34" s="184" t="s">
        <v>327</v>
      </c>
      <c r="B34" s="185" t="s">
        <v>328</v>
      </c>
      <c r="C34" s="201">
        <f t="shared" ref="C34:H34" si="7">SUM(C36+C41+C42+C43+C44+C45+C46+C47+C48)</f>
        <v>0</v>
      </c>
      <c r="D34" s="201">
        <f t="shared" si="7"/>
        <v>0</v>
      </c>
      <c r="E34" s="201">
        <f t="shared" si="7"/>
        <v>0</v>
      </c>
      <c r="F34" s="201">
        <f t="shared" si="7"/>
        <v>0</v>
      </c>
      <c r="G34" s="201">
        <f t="shared" si="7"/>
        <v>-7191983</v>
      </c>
      <c r="H34" s="201">
        <f t="shared" si="7"/>
        <v>0</v>
      </c>
      <c r="I34" s="187">
        <f t="shared" si="6"/>
        <v>-7191983</v>
      </c>
      <c r="J34" s="189">
        <f>SUM(J36+J41+J42+J43+J44+J45+J46+J47+J48)</f>
        <v>0</v>
      </c>
      <c r="K34" s="192">
        <f t="shared" ref="K34:K85" si="8">I34+J34</f>
        <v>-7191983</v>
      </c>
    </row>
    <row r="35" spans="1:12" x14ac:dyDescent="0.2">
      <c r="A35" s="184" t="s">
        <v>180</v>
      </c>
      <c r="B35" s="185"/>
      <c r="C35" s="202"/>
      <c r="D35" s="202"/>
      <c r="E35" s="202"/>
      <c r="F35" s="202"/>
      <c r="G35" s="202"/>
      <c r="H35" s="202"/>
      <c r="I35" s="187"/>
      <c r="J35" s="190"/>
      <c r="K35" s="192">
        <f t="shared" si="8"/>
        <v>0</v>
      </c>
    </row>
    <row r="36" spans="1:12" x14ac:dyDescent="0.2">
      <c r="A36" s="184" t="s">
        <v>329</v>
      </c>
      <c r="B36" s="185" t="s">
        <v>330</v>
      </c>
      <c r="C36" s="201">
        <f t="shared" ref="C36:H36" si="9">SUM(C38:C40)</f>
        <v>0</v>
      </c>
      <c r="D36" s="201">
        <f t="shared" si="9"/>
        <v>0</v>
      </c>
      <c r="E36" s="201">
        <f t="shared" si="9"/>
        <v>0</v>
      </c>
      <c r="F36" s="201">
        <f t="shared" si="9"/>
        <v>0</v>
      </c>
      <c r="G36" s="201">
        <f t="shared" si="9"/>
        <v>0</v>
      </c>
      <c r="H36" s="201">
        <f t="shared" si="9"/>
        <v>0</v>
      </c>
      <c r="I36" s="187">
        <f>SUM(C36:H36)</f>
        <v>0</v>
      </c>
      <c r="J36" s="189">
        <f>SUM(J38:J40)</f>
        <v>0</v>
      </c>
      <c r="K36" s="192">
        <f t="shared" si="8"/>
        <v>0</v>
      </c>
    </row>
    <row r="37" spans="1:12" x14ac:dyDescent="0.2">
      <c r="A37" s="184" t="s">
        <v>180</v>
      </c>
      <c r="B37" s="185"/>
      <c r="C37" s="202"/>
      <c r="D37" s="202"/>
      <c r="E37" s="202"/>
      <c r="F37" s="202"/>
      <c r="G37" s="202"/>
      <c r="H37" s="202"/>
      <c r="I37" s="186"/>
      <c r="J37" s="190"/>
      <c r="K37" s="192">
        <f t="shared" si="8"/>
        <v>0</v>
      </c>
    </row>
    <row r="38" spans="1:12" x14ac:dyDescent="0.2">
      <c r="A38" s="184" t="s">
        <v>331</v>
      </c>
      <c r="B38" s="185"/>
      <c r="C38" s="186"/>
      <c r="D38" s="186"/>
      <c r="E38" s="186"/>
      <c r="F38" s="186"/>
      <c r="G38" s="186"/>
      <c r="H38" s="186"/>
      <c r="I38" s="187">
        <f>SUM(C38:H38)</f>
        <v>0</v>
      </c>
      <c r="J38" s="181"/>
      <c r="K38" s="192">
        <f t="shared" si="8"/>
        <v>0</v>
      </c>
    </row>
    <row r="39" spans="1:12" x14ac:dyDescent="0.2">
      <c r="A39" s="184" t="s">
        <v>332</v>
      </c>
      <c r="B39" s="185"/>
      <c r="C39" s="186"/>
      <c r="D39" s="186"/>
      <c r="E39" s="186"/>
      <c r="F39" s="186"/>
      <c r="G39" s="186"/>
      <c r="H39" s="186"/>
      <c r="I39" s="187">
        <f t="shared" ref="I39:I85" si="10">SUM(C39:H39)</f>
        <v>0</v>
      </c>
      <c r="J39" s="181"/>
      <c r="K39" s="192">
        <f t="shared" si="8"/>
        <v>0</v>
      </c>
    </row>
    <row r="40" spans="1:12" x14ac:dyDescent="0.2">
      <c r="A40" s="184" t="s">
        <v>333</v>
      </c>
      <c r="B40" s="185"/>
      <c r="C40" s="186"/>
      <c r="D40" s="186"/>
      <c r="E40" s="186"/>
      <c r="F40" s="186"/>
      <c r="G40" s="186"/>
      <c r="H40" s="186"/>
      <c r="I40" s="187">
        <f t="shared" si="10"/>
        <v>0</v>
      </c>
      <c r="J40" s="181"/>
      <c r="K40" s="192">
        <f t="shared" si="8"/>
        <v>0</v>
      </c>
    </row>
    <row r="41" spans="1:12" x14ac:dyDescent="0.2">
      <c r="A41" s="184" t="s">
        <v>334</v>
      </c>
      <c r="B41" s="185" t="s">
        <v>335</v>
      </c>
      <c r="C41" s="186"/>
      <c r="D41" s="186"/>
      <c r="E41" s="186"/>
      <c r="F41" s="186"/>
      <c r="G41" s="186"/>
      <c r="H41" s="186"/>
      <c r="I41" s="187">
        <f t="shared" si="10"/>
        <v>0</v>
      </c>
      <c r="J41" s="181"/>
      <c r="K41" s="192">
        <f t="shared" si="8"/>
        <v>0</v>
      </c>
    </row>
    <row r="42" spans="1:12" x14ac:dyDescent="0.2">
      <c r="A42" s="184" t="s">
        <v>336</v>
      </c>
      <c r="B42" s="185" t="s">
        <v>337</v>
      </c>
      <c r="C42" s="186"/>
      <c r="D42" s="186"/>
      <c r="E42" s="186"/>
      <c r="F42" s="186"/>
      <c r="G42" s="186"/>
      <c r="H42" s="186"/>
      <c r="I42" s="187">
        <f t="shared" si="10"/>
        <v>0</v>
      </c>
      <c r="J42" s="181"/>
      <c r="K42" s="192">
        <f t="shared" si="8"/>
        <v>0</v>
      </c>
    </row>
    <row r="43" spans="1:12" x14ac:dyDescent="0.2">
      <c r="A43" s="184" t="s">
        <v>338</v>
      </c>
      <c r="B43" s="185" t="s">
        <v>339</v>
      </c>
      <c r="C43" s="186"/>
      <c r="D43" s="186"/>
      <c r="E43" s="186"/>
      <c r="F43" s="186"/>
      <c r="G43" s="186"/>
      <c r="H43" s="186"/>
      <c r="I43" s="187">
        <f t="shared" si="10"/>
        <v>0</v>
      </c>
      <c r="J43" s="181"/>
      <c r="K43" s="192">
        <f t="shared" si="8"/>
        <v>0</v>
      </c>
    </row>
    <row r="44" spans="1:12" x14ac:dyDescent="0.2">
      <c r="A44" s="184" t="s">
        <v>340</v>
      </c>
      <c r="B44" s="185" t="s">
        <v>341</v>
      </c>
      <c r="C44" s="186"/>
      <c r="D44" s="186"/>
      <c r="E44" s="186"/>
      <c r="F44" s="186"/>
      <c r="G44" s="186"/>
      <c r="H44" s="186"/>
      <c r="I44" s="187">
        <f t="shared" si="10"/>
        <v>0</v>
      </c>
      <c r="J44" s="181"/>
      <c r="K44" s="192">
        <f t="shared" si="8"/>
        <v>0</v>
      </c>
    </row>
    <row r="45" spans="1:12" x14ac:dyDescent="0.2">
      <c r="A45" s="184" t="s">
        <v>342</v>
      </c>
      <c r="B45" s="185" t="s">
        <v>343</v>
      </c>
      <c r="C45" s="186"/>
      <c r="D45" s="186"/>
      <c r="E45" s="186"/>
      <c r="F45" s="186"/>
      <c r="G45" s="186">
        <v>-7191983</v>
      </c>
      <c r="H45" s="186"/>
      <c r="I45" s="187">
        <f t="shared" si="10"/>
        <v>-7191983</v>
      </c>
      <c r="J45" s="181"/>
      <c r="K45" s="192">
        <f t="shared" si="8"/>
        <v>-7191983</v>
      </c>
    </row>
    <row r="46" spans="1:12" x14ac:dyDescent="0.2">
      <c r="A46" s="184" t="s">
        <v>344</v>
      </c>
      <c r="B46" s="185" t="s">
        <v>345</v>
      </c>
      <c r="C46" s="186"/>
      <c r="D46" s="186"/>
      <c r="E46" s="186"/>
      <c r="F46" s="186"/>
      <c r="G46" s="186"/>
      <c r="H46" s="186"/>
      <c r="I46" s="187">
        <f t="shared" si="10"/>
        <v>0</v>
      </c>
      <c r="J46" s="181"/>
      <c r="K46" s="192">
        <f t="shared" si="8"/>
        <v>0</v>
      </c>
    </row>
    <row r="47" spans="1:12" x14ac:dyDescent="0.2">
      <c r="A47" s="184" t="s">
        <v>346</v>
      </c>
      <c r="B47" s="185" t="s">
        <v>347</v>
      </c>
      <c r="C47" s="186"/>
      <c r="D47" s="186"/>
      <c r="E47" s="186"/>
      <c r="F47" s="186"/>
      <c r="G47" s="186"/>
      <c r="H47" s="186"/>
      <c r="I47" s="187">
        <f t="shared" si="10"/>
        <v>0</v>
      </c>
      <c r="J47" s="181"/>
      <c r="K47" s="192">
        <f t="shared" si="8"/>
        <v>0</v>
      </c>
    </row>
    <row r="48" spans="1:12" x14ac:dyDescent="0.2">
      <c r="A48" s="184" t="s">
        <v>348</v>
      </c>
      <c r="B48" s="185" t="s">
        <v>349</v>
      </c>
      <c r="C48" s="186"/>
      <c r="D48" s="186"/>
      <c r="E48" s="186"/>
      <c r="F48" s="186"/>
      <c r="G48" s="186"/>
      <c r="H48" s="186"/>
      <c r="I48" s="187">
        <f t="shared" si="10"/>
        <v>0</v>
      </c>
      <c r="J48" s="181"/>
      <c r="K48" s="192">
        <f t="shared" si="8"/>
        <v>0</v>
      </c>
    </row>
    <row r="49" spans="1:13" x14ac:dyDescent="0.2">
      <c r="A49" s="184" t="s">
        <v>350</v>
      </c>
      <c r="B49" s="185" t="s">
        <v>351</v>
      </c>
      <c r="C49" s="186"/>
      <c r="D49" s="186"/>
      <c r="E49" s="186"/>
      <c r="F49" s="186"/>
      <c r="G49" s="186"/>
      <c r="H49" s="186"/>
      <c r="I49" s="187">
        <f t="shared" si="10"/>
        <v>0</v>
      </c>
      <c r="J49" s="181"/>
      <c r="K49" s="192">
        <f t="shared" si="8"/>
        <v>0</v>
      </c>
    </row>
    <row r="50" spans="1:13" s="183" customFormat="1" ht="14.25" customHeight="1" x14ac:dyDescent="0.2">
      <c r="A50" s="178" t="s">
        <v>352</v>
      </c>
      <c r="B50" s="179" t="s">
        <v>353</v>
      </c>
      <c r="C50" s="203">
        <f t="shared" ref="C50:H50" si="11">SUM(C20+C21+C34)</f>
        <v>4405169</v>
      </c>
      <c r="D50" s="203">
        <f t="shared" si="11"/>
        <v>0</v>
      </c>
      <c r="E50" s="203">
        <f t="shared" si="11"/>
        <v>0</v>
      </c>
      <c r="F50" s="203">
        <f t="shared" si="11"/>
        <v>-437908</v>
      </c>
      <c r="G50" s="203">
        <f t="shared" si="11"/>
        <v>89810488</v>
      </c>
      <c r="H50" s="203">
        <f t="shared" si="11"/>
        <v>0</v>
      </c>
      <c r="I50" s="187">
        <f t="shared" si="10"/>
        <v>93777749</v>
      </c>
      <c r="J50" s="189">
        <f>SUM(J20+J21+J34)</f>
        <v>0</v>
      </c>
      <c r="K50" s="192">
        <f t="shared" si="8"/>
        <v>93777749</v>
      </c>
      <c r="L50" s="182"/>
    </row>
    <row r="51" spans="1:13" x14ac:dyDescent="0.2">
      <c r="A51" s="184" t="s">
        <v>354</v>
      </c>
      <c r="B51" s="185" t="s">
        <v>355</v>
      </c>
      <c r="C51" s="186"/>
      <c r="D51" s="186"/>
      <c r="E51" s="186"/>
      <c r="F51" s="186"/>
      <c r="G51" s="186"/>
      <c r="H51" s="186"/>
      <c r="I51" s="187">
        <f t="shared" si="10"/>
        <v>0</v>
      </c>
      <c r="J51" s="181"/>
      <c r="K51" s="192">
        <f t="shared" si="8"/>
        <v>0</v>
      </c>
    </row>
    <row r="52" spans="1:13" ht="12.75" x14ac:dyDescent="0.2">
      <c r="A52" s="204" t="s">
        <v>356</v>
      </c>
      <c r="B52" s="185"/>
      <c r="C52" s="186"/>
      <c r="D52" s="186"/>
      <c r="E52" s="186"/>
      <c r="F52" s="186"/>
      <c r="G52" s="186"/>
      <c r="H52" s="186"/>
      <c r="I52" s="181"/>
      <c r="J52" s="181"/>
      <c r="K52" s="192">
        <f t="shared" si="8"/>
        <v>0</v>
      </c>
    </row>
    <row r="53" spans="1:13" ht="12.75" x14ac:dyDescent="0.2">
      <c r="A53" s="204" t="s">
        <v>357</v>
      </c>
      <c r="B53" s="185"/>
      <c r="C53" s="205"/>
      <c r="D53" s="205"/>
      <c r="E53" s="205"/>
      <c r="F53" s="205"/>
      <c r="G53" s="205"/>
      <c r="H53" s="205"/>
      <c r="I53" s="206"/>
      <c r="J53" s="206"/>
      <c r="K53" s="207">
        <f t="shared" si="8"/>
        <v>0</v>
      </c>
    </row>
    <row r="54" spans="1:13" ht="12.75" x14ac:dyDescent="0.2">
      <c r="A54" s="204" t="s">
        <v>358</v>
      </c>
      <c r="B54" s="185"/>
      <c r="C54" s="205"/>
      <c r="D54" s="205"/>
      <c r="E54" s="205"/>
      <c r="F54" s="205"/>
      <c r="G54" s="205"/>
      <c r="H54" s="205"/>
      <c r="I54" s="206"/>
      <c r="J54" s="206"/>
      <c r="K54" s="207">
        <f t="shared" si="8"/>
        <v>0</v>
      </c>
    </row>
    <row r="55" spans="1:13" x14ac:dyDescent="0.2">
      <c r="A55" s="184" t="s">
        <v>359</v>
      </c>
      <c r="B55" s="185" t="s">
        <v>360</v>
      </c>
      <c r="C55" s="208">
        <f t="shared" ref="C55:H55" si="12">C50+C51</f>
        <v>4405169</v>
      </c>
      <c r="D55" s="208">
        <f t="shared" si="12"/>
        <v>0</v>
      </c>
      <c r="E55" s="208">
        <f t="shared" si="12"/>
        <v>0</v>
      </c>
      <c r="F55" s="208">
        <f t="shared" si="12"/>
        <v>-437908</v>
      </c>
      <c r="G55" s="208">
        <f t="shared" si="12"/>
        <v>89810488</v>
      </c>
      <c r="H55" s="208">
        <f t="shared" si="12"/>
        <v>0</v>
      </c>
      <c r="I55" s="209">
        <f t="shared" si="10"/>
        <v>93777749</v>
      </c>
      <c r="J55" s="210">
        <f>J50+J51</f>
        <v>0</v>
      </c>
      <c r="K55" s="207">
        <f t="shared" si="8"/>
        <v>93777749</v>
      </c>
    </row>
    <row r="56" spans="1:13" x14ac:dyDescent="0.2">
      <c r="A56" s="184" t="s">
        <v>361</v>
      </c>
      <c r="B56" s="185" t="s">
        <v>214</v>
      </c>
      <c r="C56" s="208">
        <f t="shared" ref="C56:H56" si="13">C57+C58</f>
        <v>0</v>
      </c>
      <c r="D56" s="208">
        <f t="shared" si="13"/>
        <v>0</v>
      </c>
      <c r="E56" s="208">
        <f t="shared" si="13"/>
        <v>0</v>
      </c>
      <c r="F56" s="208">
        <f t="shared" si="13"/>
        <v>-50610</v>
      </c>
      <c r="G56" s="208">
        <f t="shared" si="13"/>
        <v>796613.00016846508</v>
      </c>
      <c r="H56" s="208">
        <f t="shared" si="13"/>
        <v>0</v>
      </c>
      <c r="I56" s="209">
        <f t="shared" si="10"/>
        <v>746003.00016846508</v>
      </c>
      <c r="J56" s="210">
        <f>J57+J58</f>
        <v>0</v>
      </c>
      <c r="K56" s="207">
        <f t="shared" si="8"/>
        <v>746003.00016846508</v>
      </c>
    </row>
    <row r="57" spans="1:13" x14ac:dyDescent="0.2">
      <c r="A57" s="184" t="s">
        <v>308</v>
      </c>
      <c r="B57" s="185" t="s">
        <v>362</v>
      </c>
      <c r="C57" s="205"/>
      <c r="D57" s="211"/>
      <c r="E57" s="211"/>
      <c r="F57" s="211"/>
      <c r="G57" s="212">
        <v>796613.00016846508</v>
      </c>
      <c r="H57" s="212"/>
      <c r="I57" s="209">
        <v>11733481</v>
      </c>
      <c r="J57" s="206"/>
      <c r="K57" s="207">
        <f t="shared" si="8"/>
        <v>11733481</v>
      </c>
      <c r="M57" s="213"/>
    </row>
    <row r="58" spans="1:13" x14ac:dyDescent="0.2">
      <c r="A58" s="184" t="s">
        <v>363</v>
      </c>
      <c r="B58" s="185" t="s">
        <v>364</v>
      </c>
      <c r="C58" s="209">
        <v>0</v>
      </c>
      <c r="D58" s="209">
        <v>0</v>
      </c>
      <c r="E58" s="209">
        <v>0</v>
      </c>
      <c r="F58" s="209">
        <f t="shared" ref="F58:G58" si="14">SUM(F60:F68)</f>
        <v>-50610</v>
      </c>
      <c r="G58" s="209">
        <f t="shared" si="14"/>
        <v>0</v>
      </c>
      <c r="H58" s="209">
        <v>0</v>
      </c>
      <c r="I58" s="209">
        <v>-98038</v>
      </c>
      <c r="J58" s="210">
        <f>SUM(J60:J68)</f>
        <v>0</v>
      </c>
      <c r="K58" s="207">
        <f t="shared" si="8"/>
        <v>-98038</v>
      </c>
    </row>
    <row r="59" spans="1:13" x14ac:dyDescent="0.2">
      <c r="A59" s="184" t="s">
        <v>180</v>
      </c>
      <c r="B59" s="185"/>
      <c r="C59" s="205"/>
      <c r="D59" s="205"/>
      <c r="E59" s="205"/>
      <c r="F59" s="205"/>
      <c r="G59" s="205"/>
      <c r="H59" s="205"/>
      <c r="I59" s="209">
        <v>0</v>
      </c>
      <c r="J59" s="214"/>
      <c r="K59" s="207">
        <f t="shared" si="8"/>
        <v>0</v>
      </c>
    </row>
    <row r="60" spans="1:13" ht="24" x14ac:dyDescent="0.2">
      <c r="A60" s="184" t="s">
        <v>312</v>
      </c>
      <c r="B60" s="185" t="s">
        <v>365</v>
      </c>
      <c r="C60" s="211"/>
      <c r="D60" s="211"/>
      <c r="E60" s="211"/>
      <c r="F60" s="205"/>
      <c r="G60" s="211"/>
      <c r="H60" s="211"/>
      <c r="I60" s="209">
        <v>0</v>
      </c>
      <c r="J60" s="206"/>
      <c r="K60" s="207">
        <f t="shared" si="8"/>
        <v>0</v>
      </c>
    </row>
    <row r="61" spans="1:13" ht="24" x14ac:dyDescent="0.2">
      <c r="A61" s="184" t="s">
        <v>314</v>
      </c>
      <c r="B61" s="185" t="s">
        <v>366</v>
      </c>
      <c r="C61" s="205"/>
      <c r="D61" s="205"/>
      <c r="E61" s="205"/>
      <c r="F61" s="205"/>
      <c r="G61" s="205"/>
      <c r="H61" s="205"/>
      <c r="I61" s="209">
        <v>-36201</v>
      </c>
      <c r="J61" s="206"/>
      <c r="K61" s="207">
        <f t="shared" si="8"/>
        <v>-36201</v>
      </c>
    </row>
    <row r="62" spans="1:13" ht="24" x14ac:dyDescent="0.2">
      <c r="A62" s="184" t="s">
        <v>316</v>
      </c>
      <c r="B62" s="185" t="s">
        <v>367</v>
      </c>
      <c r="C62" s="211"/>
      <c r="D62" s="211"/>
      <c r="E62" s="211"/>
      <c r="F62" s="205"/>
      <c r="G62" s="211"/>
      <c r="H62" s="211"/>
      <c r="I62" s="209">
        <v>0</v>
      </c>
      <c r="J62" s="206"/>
      <c r="K62" s="207">
        <f t="shared" si="8"/>
        <v>0</v>
      </c>
    </row>
    <row r="63" spans="1:13" ht="24" x14ac:dyDescent="0.2">
      <c r="A63" s="184" t="s">
        <v>182</v>
      </c>
      <c r="B63" s="185" t="s">
        <v>368</v>
      </c>
      <c r="C63" s="205"/>
      <c r="D63" s="205"/>
      <c r="E63" s="205"/>
      <c r="F63" s="205"/>
      <c r="G63" s="205"/>
      <c r="H63" s="205"/>
      <c r="I63" s="209">
        <v>0</v>
      </c>
      <c r="J63" s="206"/>
      <c r="K63" s="207">
        <f t="shared" si="8"/>
        <v>0</v>
      </c>
    </row>
    <row r="64" spans="1:13" x14ac:dyDescent="0.2">
      <c r="A64" s="184" t="s">
        <v>203</v>
      </c>
      <c r="B64" s="185" t="s">
        <v>369</v>
      </c>
      <c r="C64" s="205"/>
      <c r="D64" s="205"/>
      <c r="E64" s="205"/>
      <c r="F64" s="205"/>
      <c r="G64" s="220"/>
      <c r="H64" s="205"/>
      <c r="I64" s="209">
        <v>0</v>
      </c>
      <c r="J64" s="206"/>
      <c r="K64" s="207">
        <f t="shared" si="8"/>
        <v>0</v>
      </c>
    </row>
    <row r="65" spans="1:11" x14ac:dyDescent="0.2">
      <c r="A65" s="184" t="s">
        <v>184</v>
      </c>
      <c r="B65" s="185" t="s">
        <v>370</v>
      </c>
      <c r="C65" s="211"/>
      <c r="D65" s="211"/>
      <c r="E65" s="205"/>
      <c r="F65" s="205"/>
      <c r="G65" s="221"/>
      <c r="H65" s="211"/>
      <c r="I65" s="209">
        <v>0</v>
      </c>
      <c r="J65" s="206"/>
      <c r="K65" s="207">
        <f t="shared" si="8"/>
        <v>0</v>
      </c>
    </row>
    <row r="66" spans="1:11" ht="12.75" customHeight="1" x14ac:dyDescent="0.2">
      <c r="A66" s="184" t="s">
        <v>321</v>
      </c>
      <c r="B66" s="185" t="s">
        <v>371</v>
      </c>
      <c r="C66" s="211"/>
      <c r="D66" s="211"/>
      <c r="E66" s="211"/>
      <c r="F66" s="205"/>
      <c r="G66" s="211"/>
      <c r="H66" s="211"/>
      <c r="I66" s="209">
        <v>0</v>
      </c>
      <c r="J66" s="206"/>
      <c r="K66" s="207">
        <f t="shared" si="8"/>
        <v>0</v>
      </c>
    </row>
    <row r="67" spans="1:11" x14ac:dyDescent="0.2">
      <c r="A67" s="184" t="s">
        <v>323</v>
      </c>
      <c r="B67" s="185" t="s">
        <v>372</v>
      </c>
      <c r="C67" s="205"/>
      <c r="D67" s="205"/>
      <c r="E67" s="205"/>
      <c r="F67" s="205"/>
      <c r="G67" s="205"/>
      <c r="H67" s="205"/>
      <c r="I67" s="209">
        <v>0</v>
      </c>
      <c r="J67" s="206"/>
      <c r="K67" s="207">
        <f t="shared" si="8"/>
        <v>0</v>
      </c>
    </row>
    <row r="68" spans="1:11" x14ac:dyDescent="0.2">
      <c r="A68" s="184" t="s">
        <v>373</v>
      </c>
      <c r="B68" s="185" t="s">
        <v>374</v>
      </c>
      <c r="C68" s="211"/>
      <c r="D68" s="211"/>
      <c r="E68" s="211"/>
      <c r="F68" s="205">
        <v>-50610</v>
      </c>
      <c r="G68" s="211"/>
      <c r="H68" s="211"/>
      <c r="I68" s="209">
        <v>-61837</v>
      </c>
      <c r="J68" s="206"/>
      <c r="K68" s="207">
        <f t="shared" si="8"/>
        <v>-61837</v>
      </c>
    </row>
    <row r="69" spans="1:11" x14ac:dyDescent="0.2">
      <c r="A69" s="184" t="s">
        <v>375</v>
      </c>
      <c r="B69" s="185" t="s">
        <v>376</v>
      </c>
      <c r="C69" s="208">
        <v>0</v>
      </c>
      <c r="D69" s="208">
        <v>0</v>
      </c>
      <c r="E69" s="208">
        <v>0</v>
      </c>
      <c r="F69" s="208">
        <v>0</v>
      </c>
      <c r="G69" s="208"/>
      <c r="H69" s="208">
        <v>0</v>
      </c>
      <c r="I69" s="209">
        <v>-7191983</v>
      </c>
      <c r="J69" s="210">
        <f>SUM(J71+J76+J77+J78+J79+J80+J81+J82+J83)</f>
        <v>0</v>
      </c>
      <c r="K69" s="207">
        <f t="shared" si="8"/>
        <v>-7191983</v>
      </c>
    </row>
    <row r="70" spans="1:11" x14ac:dyDescent="0.2">
      <c r="A70" s="184" t="s">
        <v>180</v>
      </c>
      <c r="B70" s="185"/>
      <c r="C70" s="215"/>
      <c r="D70" s="215"/>
      <c r="E70" s="215"/>
      <c r="F70" s="215"/>
      <c r="G70" s="215"/>
      <c r="H70" s="215"/>
      <c r="I70" s="209"/>
      <c r="J70" s="214"/>
      <c r="K70" s="207">
        <f t="shared" si="8"/>
        <v>0</v>
      </c>
    </row>
    <row r="71" spans="1:11" x14ac:dyDescent="0.2">
      <c r="A71" s="184" t="s">
        <v>329</v>
      </c>
      <c r="B71" s="185" t="s">
        <v>377</v>
      </c>
      <c r="C71" s="208">
        <v>0</v>
      </c>
      <c r="D71" s="208">
        <v>0</v>
      </c>
      <c r="E71" s="208">
        <v>0</v>
      </c>
      <c r="F71" s="208">
        <v>0</v>
      </c>
      <c r="G71" s="208">
        <v>0</v>
      </c>
      <c r="H71" s="208">
        <v>0</v>
      </c>
      <c r="I71" s="209">
        <v>0</v>
      </c>
      <c r="J71" s="210">
        <f>SUM(J73:J75)</f>
        <v>0</v>
      </c>
      <c r="K71" s="207">
        <f t="shared" si="8"/>
        <v>0</v>
      </c>
    </row>
    <row r="72" spans="1:11" x14ac:dyDescent="0.2">
      <c r="A72" s="184" t="s">
        <v>180</v>
      </c>
      <c r="B72" s="185"/>
      <c r="C72" s="215"/>
      <c r="D72" s="215"/>
      <c r="E72" s="215"/>
      <c r="F72" s="215"/>
      <c r="G72" s="215"/>
      <c r="H72" s="215"/>
      <c r="I72" s="209"/>
      <c r="J72" s="214"/>
      <c r="K72" s="207">
        <f t="shared" si="8"/>
        <v>0</v>
      </c>
    </row>
    <row r="73" spans="1:11" x14ac:dyDescent="0.2">
      <c r="A73" s="184" t="s">
        <v>331</v>
      </c>
      <c r="B73" s="185"/>
      <c r="C73" s="186"/>
      <c r="D73" s="186"/>
      <c r="E73" s="186"/>
      <c r="F73" s="186"/>
      <c r="G73" s="186"/>
      <c r="H73" s="186"/>
      <c r="I73" s="187">
        <v>0</v>
      </c>
      <c r="J73" s="181"/>
      <c r="K73" s="192">
        <f t="shared" si="8"/>
        <v>0</v>
      </c>
    </row>
    <row r="74" spans="1:11" x14ac:dyDescent="0.2">
      <c r="A74" s="184" t="s">
        <v>332</v>
      </c>
      <c r="B74" s="185"/>
      <c r="C74" s="186"/>
      <c r="D74" s="186"/>
      <c r="E74" s="186"/>
      <c r="F74" s="186"/>
      <c r="G74" s="186"/>
      <c r="H74" s="186"/>
      <c r="I74" s="187">
        <v>0</v>
      </c>
      <c r="J74" s="181"/>
      <c r="K74" s="192">
        <f t="shared" si="8"/>
        <v>0</v>
      </c>
    </row>
    <row r="75" spans="1:11" x14ac:dyDescent="0.2">
      <c r="A75" s="184" t="s">
        <v>333</v>
      </c>
      <c r="B75" s="185"/>
      <c r="C75" s="186"/>
      <c r="D75" s="186"/>
      <c r="E75" s="186"/>
      <c r="F75" s="186"/>
      <c r="G75" s="186"/>
      <c r="H75" s="186"/>
      <c r="I75" s="187">
        <v>0</v>
      </c>
      <c r="J75" s="181"/>
      <c r="K75" s="192">
        <f t="shared" si="8"/>
        <v>0</v>
      </c>
    </row>
    <row r="76" spans="1:11" x14ac:dyDescent="0.2">
      <c r="A76" s="184" t="s">
        <v>334</v>
      </c>
      <c r="B76" s="185" t="s">
        <v>378</v>
      </c>
      <c r="C76" s="186"/>
      <c r="D76" s="186"/>
      <c r="E76" s="186"/>
      <c r="F76" s="186"/>
      <c r="G76" s="186"/>
      <c r="H76" s="186"/>
      <c r="I76" s="187">
        <v>0</v>
      </c>
      <c r="J76" s="181"/>
      <c r="K76" s="192">
        <f t="shared" si="8"/>
        <v>0</v>
      </c>
    </row>
    <row r="77" spans="1:11" x14ac:dyDescent="0.2">
      <c r="A77" s="184" t="s">
        <v>336</v>
      </c>
      <c r="B77" s="185" t="s">
        <v>379</v>
      </c>
      <c r="C77" s="186"/>
      <c r="D77" s="186"/>
      <c r="E77" s="186"/>
      <c r="F77" s="186"/>
      <c r="G77" s="186"/>
      <c r="H77" s="186"/>
      <c r="I77" s="187">
        <v>0</v>
      </c>
      <c r="J77" s="181"/>
      <c r="K77" s="192">
        <f t="shared" si="8"/>
        <v>0</v>
      </c>
    </row>
    <row r="78" spans="1:11" x14ac:dyDescent="0.2">
      <c r="A78" s="184" t="s">
        <v>338</v>
      </c>
      <c r="B78" s="185" t="s">
        <v>380</v>
      </c>
      <c r="C78" s="186"/>
      <c r="D78" s="186"/>
      <c r="E78" s="186"/>
      <c r="F78" s="186"/>
      <c r="G78" s="186"/>
      <c r="H78" s="186"/>
      <c r="I78" s="187">
        <v>0</v>
      </c>
      <c r="J78" s="181"/>
      <c r="K78" s="192">
        <f t="shared" si="8"/>
        <v>0</v>
      </c>
    </row>
    <row r="79" spans="1:11" x14ac:dyDescent="0.2">
      <c r="A79" s="184" t="s">
        <v>340</v>
      </c>
      <c r="B79" s="185" t="s">
        <v>381</v>
      </c>
      <c r="C79" s="186"/>
      <c r="D79" s="186"/>
      <c r="E79" s="186"/>
      <c r="F79" s="186"/>
      <c r="G79" s="186"/>
      <c r="H79" s="186"/>
      <c r="I79" s="187">
        <v>0</v>
      </c>
      <c r="J79" s="181"/>
      <c r="K79" s="192">
        <f t="shared" si="8"/>
        <v>0</v>
      </c>
    </row>
    <row r="80" spans="1:11" ht="11.25" customHeight="1" x14ac:dyDescent="0.2">
      <c r="A80" s="184" t="s">
        <v>342</v>
      </c>
      <c r="B80" s="185" t="s">
        <v>382</v>
      </c>
      <c r="C80" s="186"/>
      <c r="D80" s="186"/>
      <c r="E80" s="186"/>
      <c r="F80" s="186"/>
      <c r="G80" s="220"/>
      <c r="H80" s="186"/>
      <c r="I80" s="187">
        <v>-7191983</v>
      </c>
      <c r="J80" s="181"/>
      <c r="K80" s="192">
        <f t="shared" si="8"/>
        <v>-7191983</v>
      </c>
    </row>
    <row r="81" spans="1:12" x14ac:dyDescent="0.2">
      <c r="A81" s="184" t="s">
        <v>344</v>
      </c>
      <c r="B81" s="185" t="s">
        <v>383</v>
      </c>
      <c r="C81" s="186"/>
      <c r="D81" s="186"/>
      <c r="E81" s="186"/>
      <c r="F81" s="186"/>
      <c r="G81" s="186"/>
      <c r="H81" s="186"/>
      <c r="I81" s="187">
        <v>0</v>
      </c>
      <c r="J81" s="181"/>
      <c r="K81" s="192">
        <f t="shared" si="8"/>
        <v>0</v>
      </c>
    </row>
    <row r="82" spans="1:12" x14ac:dyDescent="0.2">
      <c r="A82" s="184" t="s">
        <v>346</v>
      </c>
      <c r="B82" s="185" t="s">
        <v>384</v>
      </c>
      <c r="C82" s="186"/>
      <c r="D82" s="186"/>
      <c r="E82" s="186"/>
      <c r="F82" s="186"/>
      <c r="G82" s="186"/>
      <c r="H82" s="186"/>
      <c r="I82" s="187">
        <v>0</v>
      </c>
      <c r="J82" s="181"/>
      <c r="K82" s="192">
        <f t="shared" si="8"/>
        <v>0</v>
      </c>
    </row>
    <row r="83" spans="1:12" x14ac:dyDescent="0.2">
      <c r="A83" s="184" t="s">
        <v>348</v>
      </c>
      <c r="B83" s="185" t="s">
        <v>385</v>
      </c>
      <c r="C83" s="186"/>
      <c r="D83" s="186"/>
      <c r="E83" s="186"/>
      <c r="F83" s="186"/>
      <c r="G83" s="186"/>
      <c r="H83" s="186"/>
      <c r="I83" s="187">
        <f t="shared" si="10"/>
        <v>0</v>
      </c>
      <c r="J83" s="181"/>
      <c r="K83" s="192">
        <f t="shared" si="8"/>
        <v>0</v>
      </c>
    </row>
    <row r="84" spans="1:12" x14ac:dyDescent="0.2">
      <c r="A84" s="184" t="s">
        <v>350</v>
      </c>
      <c r="B84" s="185" t="s">
        <v>386</v>
      </c>
      <c r="C84" s="186"/>
      <c r="D84" s="186"/>
      <c r="E84" s="186"/>
      <c r="F84" s="186"/>
      <c r="G84" s="186"/>
      <c r="H84" s="186"/>
      <c r="I84" s="187">
        <f t="shared" si="10"/>
        <v>0</v>
      </c>
      <c r="J84" s="181"/>
      <c r="K84" s="192">
        <f t="shared" si="8"/>
        <v>0</v>
      </c>
    </row>
    <row r="85" spans="1:12" s="183" customFormat="1" ht="24" x14ac:dyDescent="0.2">
      <c r="A85" s="216" t="s">
        <v>391</v>
      </c>
      <c r="B85" s="179">
        <v>800</v>
      </c>
      <c r="C85" s="181">
        <f t="shared" ref="C85:H85" si="15">SUM(C55+C56+C69)</f>
        <v>4405169</v>
      </c>
      <c r="D85" s="181">
        <f t="shared" si="15"/>
        <v>0</v>
      </c>
      <c r="E85" s="181">
        <f t="shared" si="15"/>
        <v>0</v>
      </c>
      <c r="F85" s="181">
        <f t="shared" si="15"/>
        <v>-488518</v>
      </c>
      <c r="G85" s="181">
        <f t="shared" si="15"/>
        <v>90607101.000168473</v>
      </c>
      <c r="H85" s="181">
        <f t="shared" si="15"/>
        <v>0</v>
      </c>
      <c r="I85" s="187">
        <f t="shared" si="10"/>
        <v>94523752.000168473</v>
      </c>
      <c r="J85" s="189">
        <f>SUM(J55+J56+J69)</f>
        <v>0</v>
      </c>
      <c r="K85" s="192">
        <f t="shared" si="8"/>
        <v>94523752.000168473</v>
      </c>
      <c r="L85" s="182"/>
    </row>
    <row r="86" spans="1:12" s="218" customFormat="1" x14ac:dyDescent="0.2">
      <c r="A86" s="170"/>
      <c r="B86" s="170"/>
      <c r="C86" s="217"/>
      <c r="D86" s="217"/>
      <c r="E86" s="217"/>
      <c r="F86" s="217"/>
      <c r="G86" s="217"/>
      <c r="H86" s="217"/>
      <c r="I86" s="170"/>
      <c r="J86" s="170"/>
      <c r="K86" s="170"/>
      <c r="L86" s="170"/>
    </row>
    <row r="87" spans="1:12" s="225" customFormat="1" ht="17.25" customHeight="1" x14ac:dyDescent="0.2">
      <c r="A87" s="223" t="s">
        <v>387</v>
      </c>
      <c r="B87" s="80"/>
      <c r="C87" s="224"/>
      <c r="D87" s="80"/>
      <c r="E87" s="115"/>
      <c r="F87" s="115"/>
    </row>
    <row r="88" spans="1:12" s="225" customFormat="1" ht="12.75" x14ac:dyDescent="0.2">
      <c r="A88" s="226" t="s">
        <v>388</v>
      </c>
      <c r="B88" s="80"/>
      <c r="C88" s="244" t="s">
        <v>145</v>
      </c>
      <c r="D88" s="244"/>
      <c r="E88" s="115"/>
      <c r="F88" s="115"/>
    </row>
    <row r="89" spans="1:12" s="225" customFormat="1" ht="12.75" x14ac:dyDescent="0.2">
      <c r="A89" s="227"/>
      <c r="B89" s="80"/>
      <c r="C89" s="222"/>
      <c r="D89" s="222"/>
      <c r="E89" s="115"/>
      <c r="F89" s="115"/>
    </row>
    <row r="90" spans="1:12" s="225" customFormat="1" ht="25.5" x14ac:dyDescent="0.2">
      <c r="A90" s="228" t="s">
        <v>389</v>
      </c>
      <c r="B90" s="80"/>
      <c r="C90" s="224"/>
      <c r="D90" s="80"/>
      <c r="E90" s="115"/>
      <c r="F90" s="115"/>
    </row>
    <row r="91" spans="1:12" s="225" customFormat="1" ht="12.75" x14ac:dyDescent="0.2">
      <c r="A91" s="227" t="s">
        <v>390</v>
      </c>
      <c r="B91" s="80"/>
      <c r="C91" s="244" t="s">
        <v>145</v>
      </c>
      <c r="D91" s="244"/>
      <c r="E91" s="115"/>
      <c r="F91" s="115"/>
    </row>
    <row r="92" spans="1:12" s="225" customFormat="1" ht="12.75" x14ac:dyDescent="0.2">
      <c r="A92" s="228" t="s">
        <v>146</v>
      </c>
      <c r="B92" s="80"/>
      <c r="C92" s="80"/>
      <c r="D92" s="80"/>
      <c r="E92" s="115"/>
      <c r="F92" s="115"/>
    </row>
    <row r="93" spans="1:12" s="218" customFormat="1" x14ac:dyDescent="0.2">
      <c r="A93" s="219"/>
      <c r="B93" s="170"/>
      <c r="C93" s="217"/>
      <c r="D93" s="217"/>
      <c r="E93" s="217"/>
      <c r="F93" s="217"/>
      <c r="G93" s="217"/>
      <c r="H93" s="217"/>
      <c r="I93" s="170"/>
      <c r="J93" s="170"/>
      <c r="K93" s="170"/>
      <c r="L93" s="170"/>
    </row>
    <row r="94" spans="1:12" x14ac:dyDescent="0.2">
      <c r="A94" s="167"/>
      <c r="B94" s="167"/>
      <c r="C94" s="169"/>
      <c r="D94" s="169"/>
      <c r="E94" s="169"/>
      <c r="F94" s="169"/>
      <c r="G94" s="169"/>
      <c r="H94" s="169"/>
      <c r="I94" s="167"/>
      <c r="J94" s="167"/>
      <c r="K94" s="167"/>
    </row>
  </sheetData>
  <mergeCells count="8">
    <mergeCell ref="C88:D88"/>
    <mergeCell ref="C91:D91"/>
    <mergeCell ref="K16:K17"/>
    <mergeCell ref="A16:A17"/>
    <mergeCell ref="B16:B17"/>
    <mergeCell ref="C16:H16"/>
    <mergeCell ref="I16:I17"/>
    <mergeCell ref="J16:J17"/>
  </mergeCells>
  <pageMargins left="0.70866141732283472" right="0.70866141732283472" top="0.74803149606299213" bottom="0.43" header="0.31496062992125984" footer="0.31496062992125984"/>
  <pageSetup paperSize="9" scale="63" fitToHeight="2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Липина Татьяна Юрьевна</dc:creator>
  <cp:lastModifiedBy>Липина Татьяна Юрьевна</cp:lastModifiedBy>
  <dcterms:created xsi:type="dcterms:W3CDTF">2023-08-11T03:56:21Z</dcterms:created>
  <dcterms:modified xsi:type="dcterms:W3CDTF">2024-04-25T09:31:50Z</dcterms:modified>
</cp:coreProperties>
</file>