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-120" yWindow="-120" windowWidth="29040" windowHeight="15840" activeTab="3"/>
  </bookViews>
  <sheets>
    <sheet name="Ф1" sheetId="1" r:id="rId1"/>
    <sheet name="Ф2" sheetId="2" r:id="rId2"/>
    <sheet name="Ф3" sheetId="3" r:id="rId3"/>
    <sheet name="Ф4" sheetId="4" r:id="rId4"/>
  </sheets>
  <externalReferences>
    <externalReference r:id="rId5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6" i="4" l="1"/>
  <c r="G51" i="4" s="1"/>
  <c r="C46" i="4" l="1"/>
  <c r="C51" i="4" s="1"/>
  <c r="C30" i="4"/>
  <c r="I80" i="4" l="1"/>
  <c r="K80" i="4" s="1"/>
  <c r="I79" i="4"/>
  <c r="K79" i="4" s="1"/>
  <c r="I78" i="4"/>
  <c r="K78" i="4" s="1"/>
  <c r="I77" i="4"/>
  <c r="K77" i="4" s="1"/>
  <c r="I76" i="4"/>
  <c r="K76" i="4" s="1"/>
  <c r="I75" i="4"/>
  <c r="K75" i="4" s="1"/>
  <c r="I74" i="4"/>
  <c r="K74" i="4" s="1"/>
  <c r="I73" i="4"/>
  <c r="K73" i="4" s="1"/>
  <c r="I72" i="4"/>
  <c r="K72" i="4" s="1"/>
  <c r="I71" i="4"/>
  <c r="K71" i="4" s="1"/>
  <c r="I70" i="4"/>
  <c r="K70" i="4" s="1"/>
  <c r="I69" i="4"/>
  <c r="K69" i="4" s="1"/>
  <c r="K68" i="4"/>
  <c r="J67" i="4"/>
  <c r="J65" i="4" s="1"/>
  <c r="H67" i="4"/>
  <c r="H65" i="4" s="1"/>
  <c r="G67" i="4"/>
  <c r="G65" i="4" s="1"/>
  <c r="F67" i="4"/>
  <c r="F65" i="4" s="1"/>
  <c r="E67" i="4"/>
  <c r="E65" i="4" s="1"/>
  <c r="D67" i="4"/>
  <c r="D65" i="4" s="1"/>
  <c r="C67" i="4"/>
  <c r="I67" i="4" s="1"/>
  <c r="K67" i="4" s="1"/>
  <c r="I64" i="4"/>
  <c r="K64" i="4" s="1"/>
  <c r="I63" i="4"/>
  <c r="K63" i="4" s="1"/>
  <c r="I62" i="4"/>
  <c r="K62" i="4" s="1"/>
  <c r="I61" i="4"/>
  <c r="K61" i="4" s="1"/>
  <c r="I60" i="4"/>
  <c r="K60" i="4" s="1"/>
  <c r="I59" i="4"/>
  <c r="K59" i="4" s="1"/>
  <c r="I58" i="4"/>
  <c r="K58" i="4" s="1"/>
  <c r="I57" i="4"/>
  <c r="K57" i="4" s="1"/>
  <c r="I56" i="4"/>
  <c r="K56" i="4" s="1"/>
  <c r="I55" i="4"/>
  <c r="K55" i="4" s="1"/>
  <c r="J54" i="4"/>
  <c r="J52" i="4" s="1"/>
  <c r="H54" i="4"/>
  <c r="H52" i="4" s="1"/>
  <c r="G54" i="4"/>
  <c r="F54" i="4"/>
  <c r="F52" i="4" s="1"/>
  <c r="E54" i="4"/>
  <c r="E52" i="4" s="1"/>
  <c r="D54" i="4"/>
  <c r="D52" i="4" s="1"/>
  <c r="C54" i="4"/>
  <c r="C52" i="4" s="1"/>
  <c r="I47" i="4"/>
  <c r="K47" i="4" s="1"/>
  <c r="I45" i="4"/>
  <c r="K45" i="4" s="1"/>
  <c r="K44" i="4"/>
  <c r="I44" i="4"/>
  <c r="I43" i="4"/>
  <c r="K43" i="4" s="1"/>
  <c r="K42" i="4"/>
  <c r="I42" i="4"/>
  <c r="I41" i="4"/>
  <c r="K41" i="4" s="1"/>
  <c r="I40" i="4"/>
  <c r="K40" i="4" s="1"/>
  <c r="I39" i="4"/>
  <c r="K39" i="4" s="1"/>
  <c r="I38" i="4"/>
  <c r="K38" i="4" s="1"/>
  <c r="I37" i="4"/>
  <c r="K37" i="4" s="1"/>
  <c r="I36" i="4"/>
  <c r="K36" i="4" s="1"/>
  <c r="I35" i="4"/>
  <c r="K35" i="4" s="1"/>
  <c r="I34" i="4"/>
  <c r="K34" i="4" s="1"/>
  <c r="K33" i="4"/>
  <c r="J32" i="4"/>
  <c r="H32" i="4"/>
  <c r="H30" i="4" s="1"/>
  <c r="G32" i="4"/>
  <c r="F32" i="4"/>
  <c r="F30" i="4" s="1"/>
  <c r="E32" i="4"/>
  <c r="D32" i="4"/>
  <c r="D30" i="4" s="1"/>
  <c r="C32" i="4"/>
  <c r="I32" i="4" s="1"/>
  <c r="K32" i="4" s="1"/>
  <c r="K31" i="4"/>
  <c r="J30" i="4"/>
  <c r="G30" i="4"/>
  <c r="E30" i="4"/>
  <c r="I29" i="4"/>
  <c r="K29" i="4" s="1"/>
  <c r="I28" i="4"/>
  <c r="K28" i="4" s="1"/>
  <c r="I27" i="4"/>
  <c r="K27" i="4" s="1"/>
  <c r="I26" i="4"/>
  <c r="K26" i="4" s="1"/>
  <c r="I25" i="4"/>
  <c r="K25" i="4" s="1"/>
  <c r="I24" i="4"/>
  <c r="K24" i="4" s="1"/>
  <c r="K23" i="4"/>
  <c r="I22" i="4"/>
  <c r="K22" i="4" s="1"/>
  <c r="K21" i="4"/>
  <c r="K20" i="4"/>
  <c r="J19" i="4"/>
  <c r="H19" i="4"/>
  <c r="H17" i="4" s="1"/>
  <c r="G19" i="4"/>
  <c r="F19" i="4"/>
  <c r="F17" i="4" s="1"/>
  <c r="E19" i="4"/>
  <c r="D19" i="4"/>
  <c r="D17" i="4" s="1"/>
  <c r="C19" i="4"/>
  <c r="I18" i="4"/>
  <c r="K18" i="4" s="1"/>
  <c r="J17" i="4"/>
  <c r="J46" i="4" s="1"/>
  <c r="G17" i="4"/>
  <c r="C17" i="4"/>
  <c r="J16" i="4"/>
  <c r="H16" i="4"/>
  <c r="G16" i="4"/>
  <c r="F16" i="4"/>
  <c r="E16" i="4"/>
  <c r="D16" i="4"/>
  <c r="C16" i="4"/>
  <c r="I15" i="4"/>
  <c r="K15" i="4" s="1"/>
  <c r="I14" i="4"/>
  <c r="K14" i="4" s="1"/>
  <c r="C6" i="4"/>
  <c r="C90" i="3"/>
  <c r="A90" i="3"/>
  <c r="A89" i="3"/>
  <c r="D74" i="3"/>
  <c r="C74" i="3"/>
  <c r="D68" i="3"/>
  <c r="C68" i="3"/>
  <c r="D51" i="3"/>
  <c r="C51" i="3"/>
  <c r="D37" i="3"/>
  <c r="C37" i="3"/>
  <c r="D26" i="3"/>
  <c r="C26" i="3"/>
  <c r="D18" i="3"/>
  <c r="C18" i="3"/>
  <c r="A63" i="2"/>
  <c r="D48" i="2"/>
  <c r="C48" i="2"/>
  <c r="D42" i="2"/>
  <c r="C42" i="2"/>
  <c r="C31" i="2" s="1"/>
  <c r="D15" i="2"/>
  <c r="D18" i="2" s="1"/>
  <c r="D24" i="2" s="1"/>
  <c r="D26" i="2" s="1"/>
  <c r="D28" i="2" s="1"/>
  <c r="C15" i="2"/>
  <c r="C18" i="2" s="1"/>
  <c r="C8" i="2"/>
  <c r="D137" i="1"/>
  <c r="D139" i="1" s="1"/>
  <c r="C137" i="1"/>
  <c r="C139" i="1" s="1"/>
  <c r="D126" i="1"/>
  <c r="C126" i="1"/>
  <c r="D117" i="1"/>
  <c r="C117" i="1"/>
  <c r="D114" i="1"/>
  <c r="C114" i="1"/>
  <c r="D107" i="1"/>
  <c r="D129" i="1" s="1"/>
  <c r="C107" i="1"/>
  <c r="D104" i="1"/>
  <c r="D101" i="1"/>
  <c r="C101" i="1"/>
  <c r="D91" i="1"/>
  <c r="C91" i="1"/>
  <c r="D88" i="1"/>
  <c r="C88" i="1"/>
  <c r="D81" i="1"/>
  <c r="C81" i="1"/>
  <c r="C77" i="1"/>
  <c r="D73" i="1"/>
  <c r="C73" i="1"/>
  <c r="D61" i="1"/>
  <c r="D57" i="1"/>
  <c r="C57" i="1"/>
  <c r="D46" i="1"/>
  <c r="D77" i="1" s="1"/>
  <c r="C46" i="1"/>
  <c r="D40" i="1"/>
  <c r="C40" i="1"/>
  <c r="D32" i="1"/>
  <c r="D43" i="1" s="1"/>
  <c r="C32" i="1"/>
  <c r="D22" i="1"/>
  <c r="C22" i="1"/>
  <c r="C66" i="3" l="1"/>
  <c r="D66" i="3"/>
  <c r="D35" i="3"/>
  <c r="C35" i="3"/>
  <c r="C129" i="1"/>
  <c r="C104" i="1"/>
  <c r="C43" i="1"/>
  <c r="C78" i="1" s="1"/>
  <c r="D46" i="4"/>
  <c r="I19" i="4"/>
  <c r="K19" i="4" s="1"/>
  <c r="E17" i="4"/>
  <c r="E46" i="4" s="1"/>
  <c r="E51" i="4" s="1"/>
  <c r="E81" i="4" s="1"/>
  <c r="D81" i="3"/>
  <c r="C81" i="3"/>
  <c r="D31" i="2"/>
  <c r="D49" i="2" s="1"/>
  <c r="D51" i="2" s="1"/>
  <c r="I17" i="4"/>
  <c r="K17" i="4" s="1"/>
  <c r="J51" i="4"/>
  <c r="J81" i="4" s="1"/>
  <c r="D51" i="4"/>
  <c r="D81" i="4" s="1"/>
  <c r="F46" i="4"/>
  <c r="H46" i="4"/>
  <c r="I16" i="4"/>
  <c r="K16" i="4" s="1"/>
  <c r="G52" i="4"/>
  <c r="I52" i="4" s="1"/>
  <c r="K52" i="4" s="1"/>
  <c r="C65" i="4"/>
  <c r="I65" i="4" s="1"/>
  <c r="K65" i="4" s="1"/>
  <c r="I54" i="4"/>
  <c r="K54" i="4" s="1"/>
  <c r="I53" i="4"/>
  <c r="K53" i="4" s="1"/>
  <c r="D29" i="2"/>
  <c r="D56" i="2" s="1"/>
  <c r="C24" i="2"/>
  <c r="D78" i="1"/>
  <c r="D140" i="1"/>
  <c r="C140" i="1" l="1"/>
  <c r="I30" i="4"/>
  <c r="K30" i="4" s="1"/>
  <c r="C81" i="4"/>
  <c r="F51" i="4"/>
  <c r="F81" i="4" s="1"/>
  <c r="I46" i="4"/>
  <c r="K46" i="4" s="1"/>
  <c r="H51" i="4"/>
  <c r="H81" i="4" s="1"/>
  <c r="G81" i="4"/>
  <c r="C26" i="2"/>
  <c r="I51" i="4" l="1"/>
  <c r="K51" i="4" s="1"/>
  <c r="I81" i="4"/>
  <c r="K81" i="4" s="1"/>
  <c r="C28" i="2"/>
  <c r="C29" i="2" l="1"/>
  <c r="C49" i="2"/>
  <c r="C51" i="2" s="1"/>
  <c r="C56" i="2" l="1"/>
</calcChain>
</file>

<file path=xl/comments1.xml><?xml version="1.0" encoding="utf-8"?>
<comments xmlns="http://schemas.openxmlformats.org/spreadsheetml/2006/main">
  <authors>
    <author>Автор</author>
  </authors>
  <commentList>
    <comment ref="A19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Прошу всех обратить внимание на изменения Приказа МФ РК 665, теперь обесценение финансовых активов и обязательств должно отражаться как финансовые доходы и расходы. 
</t>
        </r>
      </text>
    </comment>
    <comment ref="A22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 прочих доходах и расходах должны отражаться обесценения нефинансовых активов
</t>
        </r>
      </text>
    </comment>
  </commentList>
</comments>
</file>

<file path=xl/sharedStrings.xml><?xml version="1.0" encoding="utf-8"?>
<sst xmlns="http://schemas.openxmlformats.org/spreadsheetml/2006/main" count="501" uniqueCount="387">
  <si>
    <t>Приложение 1</t>
  </si>
  <si>
    <t>к приказу Первого заместителя Премьер-Министра Республики Казахстан –</t>
  </si>
  <si>
    <t>Министра финансов Республики Казахстан</t>
  </si>
  <si>
    <t>от 1 июля 2019 года № 665</t>
  </si>
  <si>
    <t>данные ячейки подлежат обязательному заполнению</t>
  </si>
  <si>
    <t>Форма 1</t>
  </si>
  <si>
    <t xml:space="preserve">Наименование организации </t>
  </si>
  <si>
    <t>АО "Ульбинский металлургический завод"</t>
  </si>
  <si>
    <t xml:space="preserve">Сведения о реорганизации </t>
  </si>
  <si>
    <t>свидетельство о гос. перерегистрации юрид. лица № 1725-1917-01-АО от 26.10.2004 г.</t>
  </si>
  <si>
    <t>Вид деятельности организации</t>
  </si>
  <si>
    <t>промышленность</t>
  </si>
  <si>
    <t>Организационно-правовая форма</t>
  </si>
  <si>
    <t>Акционерное общество</t>
  </si>
  <si>
    <t>Форма отчетности</t>
  </si>
  <si>
    <t>консолидированная</t>
  </si>
  <si>
    <t xml:space="preserve">Среднегодовая численность работников                      </t>
  </si>
  <si>
    <t>Субъект предпринимательства</t>
  </si>
  <si>
    <t>крупного</t>
  </si>
  <si>
    <t xml:space="preserve">                                                                                                                                                                                   </t>
  </si>
  <si>
    <t xml:space="preserve">Юридический адрес организации </t>
  </si>
  <si>
    <t>Республика Казахстан, г. Усть-Каменогорск, пр. Абая, 102</t>
  </si>
  <si>
    <t>КОНСОЛИДИРОВАННЫЙ БУХГАЛТЕРСКИЙ БАЛАНС</t>
  </si>
  <si>
    <t>по состоянию на</t>
  </si>
  <si>
    <t>тыс.тенге</t>
  </si>
  <si>
    <t>Активы</t>
  </si>
  <si>
    <t>Код строки</t>
  </si>
  <si>
    <t>На конец отчетного периода</t>
  </si>
  <si>
    <t>На начало отчетного периода</t>
  </si>
  <si>
    <t>I. Краткосрочные активы:</t>
  </si>
  <si>
    <t>Денежные средства и их эквиваленты</t>
  </si>
  <si>
    <t>010</t>
  </si>
  <si>
    <t>Финансовые активы, оцениваемые по амортизированной стоимости</t>
  </si>
  <si>
    <t>011</t>
  </si>
  <si>
    <t xml:space="preserve">    Депозиты (от 3-х до 12 месяцев, не ЛФ)</t>
  </si>
  <si>
    <t xml:space="preserve">    Прочие денежные средства, ограниченные в использовании</t>
  </si>
  <si>
    <t xml:space="preserve">    Займы выданные и дебиторская задолженность по финансовой аренде - текущая часть</t>
  </si>
  <si>
    <t xml:space="preserve">    Задолженность работников (в т.ч. ссуды)</t>
  </si>
  <si>
    <t xml:space="preserve">    Прочие финансовые активы </t>
  </si>
  <si>
    <t>Финансовые активы, оцениваемые по справедливой стоимости через прочий совокупный доход</t>
  </si>
  <si>
    <t>012</t>
  </si>
  <si>
    <t>Финансовые активы, учитываемые по справедливой стоимости через прибыли и убытки</t>
  </si>
  <si>
    <t>013</t>
  </si>
  <si>
    <t>Производные финансовые инструменты</t>
  </si>
  <si>
    <t>014</t>
  </si>
  <si>
    <t>Прочие краткосрочные финансовые активы</t>
  </si>
  <si>
    <t>015</t>
  </si>
  <si>
    <t>Краткосрочная торговая и прочая дебиторская задолженность</t>
  </si>
  <si>
    <t>016</t>
  </si>
  <si>
    <t>Торговая дебиторская задолженность</t>
  </si>
  <si>
    <t>Прочая дебиторская задолженность</t>
  </si>
  <si>
    <t>Дебиторская задолженность по аренде</t>
  </si>
  <si>
    <t>017</t>
  </si>
  <si>
    <t>Активы по договорам с покупателями</t>
  </si>
  <si>
    <t>018</t>
  </si>
  <si>
    <t>Текущий подоходный налог</t>
  </si>
  <si>
    <t>019</t>
  </si>
  <si>
    <t>Запасы</t>
  </si>
  <si>
    <t>020</t>
  </si>
  <si>
    <t>Биологические активы</t>
  </si>
  <si>
    <t>021</t>
  </si>
  <si>
    <t>Прочие краткосрочные активы</t>
  </si>
  <si>
    <t>022</t>
  </si>
  <si>
    <t xml:space="preserve">     прочие краткосрочные активы</t>
  </si>
  <si>
    <t xml:space="preserve">     налоги</t>
  </si>
  <si>
    <t>Итого краткосрочных активов (сумма строк с 010 по 022)</t>
  </si>
  <si>
    <t>Активы (или выбывающие группы), предназначенные для продажи</t>
  </si>
  <si>
    <t>II.Долгосрочные активы</t>
  </si>
  <si>
    <t xml:space="preserve">    Депозиты (более года, не ЛФ)</t>
  </si>
  <si>
    <t xml:space="preserve">    Денежные средства, ограниченные в использовании (Депозиты ЛФ)</t>
  </si>
  <si>
    <t xml:space="preserve">    Займы выданные и дебиторская задолженность по финансовой аренде - долгосрочная часть</t>
  </si>
  <si>
    <t xml:space="preserve">    Прочие финансовые инструменты </t>
  </si>
  <si>
    <t>Инвестиции, учитываемые по первоначальной стоимости (ДО)</t>
  </si>
  <si>
    <t>Инвестиции, учитываемые методом долевого участия</t>
  </si>
  <si>
    <t>инвестиции в Ассоциированные организации</t>
  </si>
  <si>
    <t>инвестиции в Совместные предприятия</t>
  </si>
  <si>
    <t>Прочие долгосрочные финансовые активы</t>
  </si>
  <si>
    <t>Долгосрочная торговая и прочая дебиторская задолженность</t>
  </si>
  <si>
    <t>Долгосрочная дебиторская задолженность по аренде</t>
  </si>
  <si>
    <t>Долгосрочные активы по договорам с покупателями</t>
  </si>
  <si>
    <t>Инвестиционное имущество</t>
  </si>
  <si>
    <t>Основные средства</t>
  </si>
  <si>
    <t>Актив в форме права пользования</t>
  </si>
  <si>
    <t>Разведочные и оценочные активы</t>
  </si>
  <si>
    <t>Нематериальные активы</t>
  </si>
  <si>
    <t>Отложенные налоговые активы</t>
  </si>
  <si>
    <t>Прочие долгосрочные активы</t>
  </si>
  <si>
    <t>Незавершенное строительство</t>
  </si>
  <si>
    <t>налоги</t>
  </si>
  <si>
    <t>Итого долгосрочных активов (сумма строк с 110 по 127)</t>
  </si>
  <si>
    <t>Баланс ( строка 100 + строка 101 + строка 200)</t>
  </si>
  <si>
    <t>Обязательства и капитал</t>
  </si>
  <si>
    <t xml:space="preserve">III. Краткосрочные обязательства </t>
  </si>
  <si>
    <t>Краткосрочные финансовые обязательства, оцениваемые по амортизированной стоимости</t>
  </si>
  <si>
    <t>займы</t>
  </si>
  <si>
    <t>Обязательства по финансовой аренде (с 1 января 2019 года Обязательства по аренде)</t>
  </si>
  <si>
    <t>облигации</t>
  </si>
  <si>
    <t>прочие финансовые обязательства (ранее стр.222)</t>
  </si>
  <si>
    <t>Краткосрочные финансовые обязательства, оцениваемые по справедливой стоимости через прибыль или убыток</t>
  </si>
  <si>
    <t>Прочие краткосрочные финансовые обязательства</t>
  </si>
  <si>
    <t>Исторические затраты</t>
  </si>
  <si>
    <t>Прочие финансовые обязательства</t>
  </si>
  <si>
    <t>Краткосрочная торговая и прочая кредиторская задолженность</t>
  </si>
  <si>
    <t>Торговая кредиторская задолженность</t>
  </si>
  <si>
    <t>Прочая кредиторская задолженность</t>
  </si>
  <si>
    <t>Краткосрочные оценочные обязательства</t>
  </si>
  <si>
    <t>Текущие налоговые обязательства по подоходному налогу</t>
  </si>
  <si>
    <t>Вознаграждения работникам</t>
  </si>
  <si>
    <t>Краткосрочная задолженность по аренде</t>
  </si>
  <si>
    <t>Краткосрочные обязательства по договорам покупателями</t>
  </si>
  <si>
    <t>Государственные субсидии</t>
  </si>
  <si>
    <t>Дивиденды к оплате</t>
  </si>
  <si>
    <t>Прочие краткосрочные обязательства</t>
  </si>
  <si>
    <t xml:space="preserve">     прочие краткосрочные обязательства</t>
  </si>
  <si>
    <t>Итого краткосрочных обязательств (сумма строк с 210 по 217)</t>
  </si>
  <si>
    <t>Обязательства выбывающих групп, предназначенных для продажи</t>
  </si>
  <si>
    <t>IV. Долгосрочные обязательства</t>
  </si>
  <si>
    <t>Долгосрочные финансовые обязательства, оцениваемые по амортизированной стоимости</t>
  </si>
  <si>
    <t>прочие финансовые обязательства (ранее стр.321)</t>
  </si>
  <si>
    <t>Долгосрочные финансовые обязательства, оцениваемые по справедливой стоимости через прибыль или убыток</t>
  </si>
  <si>
    <t>Прочие долгосрочные финансовые обязательства</t>
  </si>
  <si>
    <t>Долгосрочная торговая и прочая кредиторская задолженность</t>
  </si>
  <si>
    <t>Долгосрочные оценочные обязательства</t>
  </si>
  <si>
    <t>Отложенные налоговые обязательства</t>
  </si>
  <si>
    <t>Долгосрочная задолженность по аренде</t>
  </si>
  <si>
    <t>Долгосрочные обязательства по договорам с покупателями</t>
  </si>
  <si>
    <t>Прочие долгосрочные обязательства</t>
  </si>
  <si>
    <t xml:space="preserve">     прочие долгосрочные обязательства</t>
  </si>
  <si>
    <t xml:space="preserve">Итого долгосрочных обязательств (сумма строк с 310 по 316) </t>
  </si>
  <si>
    <t>V. Капитал</t>
  </si>
  <si>
    <t>Уставный (акционерный )капитал</t>
  </si>
  <si>
    <t>Эмиссионный доход</t>
  </si>
  <si>
    <t>Выкупленные собственные долевые инструменты</t>
  </si>
  <si>
    <t>Компоненты прочего совокупного дохода</t>
  </si>
  <si>
    <t>Нераспределенная прибыль (непокрытый убыток)</t>
  </si>
  <si>
    <t>Прочий капитал</t>
  </si>
  <si>
    <t>Итого капитал, относимый на собственников материнской организации (сумма строк с 410 по 414)</t>
  </si>
  <si>
    <t>Доля неконтролирующих собственников</t>
  </si>
  <si>
    <t>Всего капитал (строка 420 +/- строка 421)</t>
  </si>
  <si>
    <t>Баланс (строка 300 + строка 301 + строка 400 + строка 500)</t>
  </si>
  <si>
    <t xml:space="preserve">Заместитель Председателя Правления </t>
  </si>
  <si>
    <t>по экономике и финансам                                           ___________________</t>
  </si>
  <si>
    <t>Чеботарёва Людмила Анатольевна</t>
  </si>
  <si>
    <t>Место печати</t>
  </si>
  <si>
    <t>Приложение 2</t>
  </si>
  <si>
    <t>Форма 2</t>
  </si>
  <si>
    <t>КОНСОЛИДИРОВАННЫЙ ОТЧЕТ О ПРИБЫЛЯХ И УБЫТКАХ</t>
  </si>
  <si>
    <t>Наименование организации</t>
  </si>
  <si>
    <t xml:space="preserve">за период, заканчивающийся </t>
  </si>
  <si>
    <t>Наименование показателей</t>
  </si>
  <si>
    <t>За отчетный период</t>
  </si>
  <si>
    <t>За предыдущий период</t>
  </si>
  <si>
    <t>Выручка</t>
  </si>
  <si>
    <t>Себестоимость реализованных товаров и услуг</t>
  </si>
  <si>
    <t>Валовая прибыль (строка 010 - строка 011)</t>
  </si>
  <si>
    <t>Расходы по реализации</t>
  </si>
  <si>
    <t>Административные расходы</t>
  </si>
  <si>
    <t>Итого операционная прибыль (убыток) (+/- строки с 012 по 016)</t>
  </si>
  <si>
    <t>Финансовые доходы</t>
  </si>
  <si>
    <t>Финансовые расходы</t>
  </si>
  <si>
    <t>Доля организации в прибыли (убытке) ассоциированных организаций и совместной деятельности, учитываемых по методу долевого участия</t>
  </si>
  <si>
    <t>023</t>
  </si>
  <si>
    <t>Прочие доходы</t>
  </si>
  <si>
    <t>024</t>
  </si>
  <si>
    <t>Прочие расходы</t>
  </si>
  <si>
    <t>025</t>
  </si>
  <si>
    <t>Прибыль (убыток) до налогообложения (+/- строки с 020 по 025)</t>
  </si>
  <si>
    <t>Расходы по подоходному налогу</t>
  </si>
  <si>
    <t>101</t>
  </si>
  <si>
    <t>Прибыль (убыток) после налогообложения от продолжающейся деятельности ( строка 100 - строка 101)</t>
  </si>
  <si>
    <t>200</t>
  </si>
  <si>
    <t>Прибыль (убыток) после налогообложения от прекращенной деятельности</t>
  </si>
  <si>
    <t>201</t>
  </si>
  <si>
    <t>Прибыль за год (строка 200 + строка 201) относимая на:</t>
  </si>
  <si>
    <t xml:space="preserve">собственников материнской организации </t>
  </si>
  <si>
    <t>долю неконтролирующих собственников</t>
  </si>
  <si>
    <t>Прочий совокупный доход, всего (сумма 420 и 440):</t>
  </si>
  <si>
    <t>в том числе:</t>
  </si>
  <si>
    <t>переоценка долговых финансовых инструментов, оцениваемых по справедливой стоимости через прочий совокупный доход</t>
  </si>
  <si>
    <t>доля в прочем совокупном доходе (убытке) ассоциированных организаций и совместной деятельности, учитываемых по методу долевого участия</t>
  </si>
  <si>
    <t>411</t>
  </si>
  <si>
    <t xml:space="preserve">Эффект изменения в ставке подоходного налога на отсроченный налог </t>
  </si>
  <si>
    <t>412</t>
  </si>
  <si>
    <t>Хеджирование денежных потоков</t>
  </si>
  <si>
    <t>413</t>
  </si>
  <si>
    <t>Курсовая разница по инвестициям в зарубежные организации</t>
  </si>
  <si>
    <t>414</t>
  </si>
  <si>
    <t>Хеджирование чистых инвестиций в зарубежные операции</t>
  </si>
  <si>
    <t>415</t>
  </si>
  <si>
    <t>прочие компоненты прочего совокупного дохода</t>
  </si>
  <si>
    <t>416</t>
  </si>
  <si>
    <t>корректировка при реклассификации в составе прибыли (убытка)</t>
  </si>
  <si>
    <t>417</t>
  </si>
  <si>
    <t>налоговый эффект компонентов прочего совокупного дохода</t>
  </si>
  <si>
    <t>418</t>
  </si>
  <si>
    <t>Итого прочая совокупный доход, подлежащий реклассификации в доходы или расходы в последующие периоды (за вычетом налога на прибыль) (сумма строк с 410 по 418)</t>
  </si>
  <si>
    <t>420</t>
  </si>
  <si>
    <t>переоценка основных средств и нематериальных активов</t>
  </si>
  <si>
    <t>431</t>
  </si>
  <si>
    <t>432</t>
  </si>
  <si>
    <t>Актуарные прибыли (убытки) по пенсионным обязательствам</t>
  </si>
  <si>
    <t>433</t>
  </si>
  <si>
    <t>434</t>
  </si>
  <si>
    <t>переоценка долевых финансовых инструментов, оцениваемых по справедливой стоимости через прочий совокупный доход</t>
  </si>
  <si>
    <t>435</t>
  </si>
  <si>
    <t>Итого прочий совокупный доход, не подлежащий реклассификации в доходы или расходы в последующие периоды (за вычетом налога на прибыль) (сумма строк с 431 по 435)</t>
  </si>
  <si>
    <t>440</t>
  </si>
  <si>
    <t xml:space="preserve">Общий совокупный доход (строка 300 + строка 400)
</t>
  </si>
  <si>
    <t>Общая совокупная прибыль относимая на:</t>
  </si>
  <si>
    <t>доля контролирующих собственников</t>
  </si>
  <si>
    <t>Прибыль на акцию:</t>
  </si>
  <si>
    <t>600</t>
  </si>
  <si>
    <t>Базовая прибыль на акцию:</t>
  </si>
  <si>
    <t>от продолжающейся деятельности</t>
  </si>
  <si>
    <t>от прекращенной деятельности</t>
  </si>
  <si>
    <t>Разводненная прибыль на акцию:</t>
  </si>
  <si>
    <t>Приложение 3</t>
  </si>
  <si>
    <r>
      <t xml:space="preserve">к </t>
    </r>
    <r>
      <rPr>
        <b/>
        <sz val="9"/>
        <color indexed="8"/>
        <rFont val="Arial"/>
        <family val="2"/>
        <charset val="204"/>
      </rPr>
      <t>приказу Первого заместителя</t>
    </r>
  </si>
  <si>
    <t>Премьер-Министра</t>
  </si>
  <si>
    <t>Республики Казахстан -</t>
  </si>
  <si>
    <t xml:space="preserve">Министра финансов </t>
  </si>
  <si>
    <t>Республики Казахстан</t>
  </si>
  <si>
    <t>от 01 июля 2019 года №665</t>
  </si>
  <si>
    <t xml:space="preserve">КОНСОЛИДИРОВАННЫЙ ОТЧЕТ О ДВИЖЕНИИ ДЕНЕЖНЫХ СРЕДСТВ  </t>
  </si>
  <si>
    <t>(прямой метод)</t>
  </si>
  <si>
    <t>в тысячах тенге</t>
  </si>
  <si>
    <t xml:space="preserve">                              НАИМЕНОВАНИЕ ПОКАЗАТЕЛЕЙ</t>
  </si>
  <si>
    <t>Код стр.</t>
  </si>
  <si>
    <t>I. Движение денежных средств от операционной деятельности</t>
  </si>
  <si>
    <t>1. Поступление денежных средств, всего (сумма строк с 011 по 016)</t>
  </si>
  <si>
    <t xml:space="preserve">     в том числе:</t>
  </si>
  <si>
    <t xml:space="preserve">          реализация товаров и услуг</t>
  </si>
  <si>
    <t xml:space="preserve">          прочая выручка</t>
  </si>
  <si>
    <t xml:space="preserve">          авансы полученные от покупателей, заказчиков</t>
  </si>
  <si>
    <t xml:space="preserve">          поступления по договорам страхования</t>
  </si>
  <si>
    <t xml:space="preserve">          полученные вознаграждения</t>
  </si>
  <si>
    <t xml:space="preserve">          прочие поступления</t>
  </si>
  <si>
    <t>2. Выбытие денежных средств, всего (сумма строк с 021 по 027)</t>
  </si>
  <si>
    <t xml:space="preserve">          платежи поставщикам за товары и услуги</t>
  </si>
  <si>
    <t xml:space="preserve">          авансы выданные поставщикам товаров и услуг</t>
  </si>
  <si>
    <t xml:space="preserve">          выплаты по оплате труда</t>
  </si>
  <si>
    <t xml:space="preserve">          выплата вознаграждения </t>
  </si>
  <si>
    <t xml:space="preserve">          выплаты по договорам страхования</t>
  </si>
  <si>
    <t xml:space="preserve">          подоходный налог и другие платежи в бюджет</t>
  </si>
  <si>
    <t xml:space="preserve">          прочие выплаты</t>
  </si>
  <si>
    <t>3. Чистая сумма денежных средств операционной деятельности (стр.010-стр.020)</t>
  </si>
  <si>
    <t>II. Движение денежных средств от инвестиционной деятельности</t>
  </si>
  <si>
    <t>1. Поступление денежных средств, всего (сумма строк с 041 по 052)</t>
  </si>
  <si>
    <t xml:space="preserve">          реализация основных средств </t>
  </si>
  <si>
    <t xml:space="preserve">          реализация нематериальных активов</t>
  </si>
  <si>
    <t xml:space="preserve">          реализация других долгосрочных активов</t>
  </si>
  <si>
    <t xml:space="preserve">          реализация долевых инструментов других организаций (кроме дочерних) и долей участия в совместном предпринимательстве</t>
  </si>
  <si>
    <t xml:space="preserve">          реализация долговых инструментов других организаций</t>
  </si>
  <si>
    <t xml:space="preserve">          возмещение при потере контроля над дочерними организациями</t>
  </si>
  <si>
    <t xml:space="preserve">          изъятие денежных вкладов</t>
  </si>
  <si>
    <t xml:space="preserve">          реализация прочих финансовых активов</t>
  </si>
  <si>
    <t xml:space="preserve">          фьючерсные и форвардные контракты, опционы и свопы</t>
  </si>
  <si>
    <t xml:space="preserve">          полученные дивиденды</t>
  </si>
  <si>
    <t xml:space="preserve">          полученные вознаграждения </t>
  </si>
  <si>
    <t>2. Выбытие денежных средств, всего (сумма строк с 061 по 073)</t>
  </si>
  <si>
    <t xml:space="preserve">          приобретение основных средств</t>
  </si>
  <si>
    <t xml:space="preserve">          приобретение нематериальных активов</t>
  </si>
  <si>
    <t xml:space="preserve">          приобретение других долгосрочных активов</t>
  </si>
  <si>
    <t xml:space="preserve">          приобретение долевых инструментов других организаций (кроме дочерних) и долей участия в совместном предпринимательстве </t>
  </si>
  <si>
    <t xml:space="preserve">          приобретение долговых инструментов других организаций</t>
  </si>
  <si>
    <t xml:space="preserve">          приобретение контроля над дочерними организациями</t>
  </si>
  <si>
    <t xml:space="preserve">          размещение денежных вкладов</t>
  </si>
  <si>
    <t xml:space="preserve">          выплата вознаграждения</t>
  </si>
  <si>
    <t xml:space="preserve">          приобретение прочих финансовых активов</t>
  </si>
  <si>
    <t xml:space="preserve">          предоставление займов</t>
  </si>
  <si>
    <t xml:space="preserve">          инвестиции в ассоциированные и дочерние организации</t>
  </si>
  <si>
    <t>3. Чистая сумма денежных средств от инвестиционной деятельности (стр.040-стр.060)</t>
  </si>
  <si>
    <t>III. Движение денежных средств от финансовой деятельности</t>
  </si>
  <si>
    <t>1. Поступление денежных средств, всего (сумма строк с 091 по 094)</t>
  </si>
  <si>
    <t xml:space="preserve">          эмиссия акций и других финансовых инструментов</t>
  </si>
  <si>
    <t xml:space="preserve">          получение займов</t>
  </si>
  <si>
    <t>2. Выбытие денежных средств, всего (сумма строк с 101 по 105)</t>
  </si>
  <si>
    <t xml:space="preserve">          погашение займов</t>
  </si>
  <si>
    <t xml:space="preserve">          выплата дивидендов</t>
  </si>
  <si>
    <t xml:space="preserve">          выплаты собственникам по акциям организации</t>
  </si>
  <si>
    <t xml:space="preserve">          прочие выбытия</t>
  </si>
  <si>
    <t>3. Чистая сумма денежных средств от финансовой деятельности (стр.090-стр.100)</t>
  </si>
  <si>
    <t>4. Влияние обменных курсов валют к тенге</t>
  </si>
  <si>
    <t>5. Влияние изменения балансовой стоимости денежных средств и их эквивалентов</t>
  </si>
  <si>
    <t>6. Увеличение(+)/уменьшение(-) денег (стр030+-стр080+-стр110+-стр120+-стр130)</t>
  </si>
  <si>
    <t>7. Денежные средства и их эквиваленты на начало отчетного периода</t>
  </si>
  <si>
    <t>8. Денежные средства и их эквиваленты на конец отчетного периода</t>
  </si>
  <si>
    <t>Приложение 4</t>
  </si>
  <si>
    <t>Форма 4</t>
  </si>
  <si>
    <t>КОНСОЛИДИРОВАННЫЙ ОТЧЕТ ОБ ИЗМЕНЕНИЯХ В КАПИТАЛЕ</t>
  </si>
  <si>
    <t>за период, заканчивающийся</t>
  </si>
  <si>
    <t>Наименование компонентов</t>
  </si>
  <si>
    <t>Капитал материнской организации</t>
  </si>
  <si>
    <t>Итого</t>
  </si>
  <si>
    <t>Доля неконтро-лирующих собственников</t>
  </si>
  <si>
    <t>Итого капитал</t>
  </si>
  <si>
    <t>Уставный (акционерный) капитал</t>
  </si>
  <si>
    <t>Нераспределенная прибыль</t>
  </si>
  <si>
    <t>Сальдо на 1 января предыдущего года</t>
  </si>
  <si>
    <t>Изменение в учетной политике</t>
  </si>
  <si>
    <t>Пересчитанное сальдо (строка 010 +/- строка 011)</t>
  </si>
  <si>
    <t>100</t>
  </si>
  <si>
    <t>Общий совокупный доход, всего(строка 210 + строка 220):</t>
  </si>
  <si>
    <t>Прибыль (убыток) за год</t>
  </si>
  <si>
    <t>210</t>
  </si>
  <si>
    <t>Прочий совокупный доход, всего (сумма строк с 221 по 229):</t>
  </si>
  <si>
    <t>220</t>
  </si>
  <si>
    <t>переоценка долговых финансовых инструментов, оцениваемых по справедливой стоимости через прочий совокупный доход (за минусом налогового эффекта)</t>
  </si>
  <si>
    <t>221</t>
  </si>
  <si>
    <t>переоценка долевых финансовых инструментов, оцениваемых по справедливой стоимости через прочий совокупный доход (за минусом налогового эффекта)</t>
  </si>
  <si>
    <t>222</t>
  </si>
  <si>
    <t>переоценка основных средств и нематериальных активов (за минусом налогового эффекта)</t>
  </si>
  <si>
    <t>223</t>
  </si>
  <si>
    <t>224</t>
  </si>
  <si>
    <t>225</t>
  </si>
  <si>
    <t>226</t>
  </si>
  <si>
    <t>Хеджирование денежных потоков (за минусом налогового эффекта)</t>
  </si>
  <si>
    <t>227</t>
  </si>
  <si>
    <t>хеджирование чистых инвестиций в зарубежные операции</t>
  </si>
  <si>
    <t>228</t>
  </si>
  <si>
    <t xml:space="preserve">курсовая разница по инвестициям в зарубежные
организации
</t>
  </si>
  <si>
    <t>229</t>
  </si>
  <si>
    <t>Операции с собственниками, всего (сумма строк с 310 по 318):</t>
  </si>
  <si>
    <t>300</t>
  </si>
  <si>
    <t>Вознаграждения работников акциями:</t>
  </si>
  <si>
    <t>310</t>
  </si>
  <si>
    <t>стоимость услуг работников</t>
  </si>
  <si>
    <t>выпуск акций по схеме вознаграждения работников акциями</t>
  </si>
  <si>
    <t>налоговая выгода в отношении схемы вознаграждения работников акциями</t>
  </si>
  <si>
    <t>Взносы собственников</t>
  </si>
  <si>
    <t>311</t>
  </si>
  <si>
    <t>Выпуск собственных долевых инструментов (акций)</t>
  </si>
  <si>
    <t>312</t>
  </si>
  <si>
    <t>Выпуск долевых инструментов связанный с объединением бизнеса</t>
  </si>
  <si>
    <t>313</t>
  </si>
  <si>
    <t>Долевой компонент конвертируемых инструментов ( за минусом налогового эффекта)</t>
  </si>
  <si>
    <t>314</t>
  </si>
  <si>
    <t>Выплата дивидендов</t>
  </si>
  <si>
    <t>315</t>
  </si>
  <si>
    <t>Прочие распределения в пользу собственников</t>
  </si>
  <si>
    <t>316</t>
  </si>
  <si>
    <t>Прочие операции с собственниками</t>
  </si>
  <si>
    <t>317</t>
  </si>
  <si>
    <t>Изменения в доле участия в дочерних организациях, не приводящей к потере контроля</t>
  </si>
  <si>
    <t>318</t>
  </si>
  <si>
    <t>Прочие операции</t>
  </si>
  <si>
    <t>319</t>
  </si>
  <si>
    <t>Сальдо на 1 января отчетного года ( строка 100 + строка 200 + строка 300+ строка 319)</t>
  </si>
  <si>
    <t>400</t>
  </si>
  <si>
    <t>Изменения в учетной политике</t>
  </si>
  <si>
    <t>401</t>
  </si>
  <si>
    <t>Корректировка начального сальдо (МСФО 15)</t>
  </si>
  <si>
    <t>Корректировка начального сальдо (МСФО 9)</t>
  </si>
  <si>
    <t>Корректировка начального сальдо (МСФО 16)</t>
  </si>
  <si>
    <t>Пересчитанное сальдо (строка 400 +/- строка 401)</t>
  </si>
  <si>
    <t>500</t>
  </si>
  <si>
    <t>Общий совокупный доход, всего (строка 610 + строка 620):</t>
  </si>
  <si>
    <t>610</t>
  </si>
  <si>
    <t>Прочий совокупный доход, всего (сумма строк с 621 по 629):</t>
  </si>
  <si>
    <t>620</t>
  </si>
  <si>
    <t>621</t>
  </si>
  <si>
    <t>622</t>
  </si>
  <si>
    <t>623</t>
  </si>
  <si>
    <t>624</t>
  </si>
  <si>
    <t>625</t>
  </si>
  <si>
    <t>626</t>
  </si>
  <si>
    <t>627</t>
  </si>
  <si>
    <t>628</t>
  </si>
  <si>
    <t>курсовая разница по инвестициям в зарубежные организации</t>
  </si>
  <si>
    <t>629</t>
  </si>
  <si>
    <t>Операции с собственниками, всего (сумма строк с 710 по 718):</t>
  </si>
  <si>
    <t>700</t>
  </si>
  <si>
    <t>710</t>
  </si>
  <si>
    <t>711</t>
  </si>
  <si>
    <t>712</t>
  </si>
  <si>
    <t>713</t>
  </si>
  <si>
    <t>714</t>
  </si>
  <si>
    <t>715</t>
  </si>
  <si>
    <t>716</t>
  </si>
  <si>
    <t>717</t>
  </si>
  <si>
    <t>718</t>
  </si>
  <si>
    <t>719</t>
  </si>
  <si>
    <t>место печати</t>
  </si>
  <si>
    <t xml:space="preserve">Главный бухгалтер                                                      ___________________                       </t>
  </si>
  <si>
    <t xml:space="preserve"> Оразбекова Динара Тлеукеновна</t>
  </si>
  <si>
    <t>отчетный период  на 30.06.2022 года</t>
  </si>
  <si>
    <t>Сальдо на 30 июня отчетного года (строка 500 + строка 600 + строка 700 + строка 719)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</si>
</sst>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-* #,##0.00\ _₽_-;\-* #,##0.00\ _₽_-;_-* &quot;-&quot;??\ _₽_-;_-@_-"/>
    <numFmt numFmtId="165" formatCode="_([$€-2]* #,##0.00_);_([$€-2]* \(#,##0.00\);_([$€-2]* &quot;-&quot;??_)"/>
    <numFmt numFmtId="166" formatCode="_-* #,##0_р_._-;\-* #,##0_р_._-;_-* &quot;-&quot;??_р_._-;_-@_-"/>
    <numFmt numFmtId="167" formatCode="_(* #,##0_);_(* \(#,##0\);_(* &quot;-&quot;_);_(@_)"/>
    <numFmt numFmtId="168" formatCode="#,##0.000"/>
    <numFmt numFmtId="169" formatCode="_-* #,##0.00_р_._-;\-* #,##0.00_р_._-;_-* &quot;-&quot;??_р_._-;_-@_-"/>
    <numFmt numFmtId="170" formatCode="000"/>
  </numFmts>
  <fonts count="3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 Cyr"/>
      <family val="2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0"/>
      <name val="Arial"/>
      <family val="2"/>
      <charset val="204"/>
    </font>
    <font>
      <i/>
      <sz val="10"/>
      <name val="Arial"/>
      <family val="2"/>
      <charset val="204"/>
    </font>
    <font>
      <b/>
      <u val="singleAccounting"/>
      <sz val="10"/>
      <name val="Arial"/>
      <family val="2"/>
      <charset val="204"/>
    </font>
    <font>
      <sz val="12"/>
      <name val="Arial"/>
      <family val="2"/>
      <charset val="204"/>
    </font>
    <font>
      <sz val="9"/>
      <name val="Arial"/>
      <family val="2"/>
      <charset val="204"/>
    </font>
    <font>
      <sz val="10"/>
      <name val="Times New Roman"/>
      <family val="1"/>
      <charset val="204"/>
    </font>
    <font>
      <sz val="10"/>
      <color indexed="8"/>
      <name val="Arial"/>
      <family val="2"/>
      <charset val="204"/>
    </font>
    <font>
      <sz val="10"/>
      <color indexed="10"/>
      <name val="Arial"/>
      <family val="2"/>
      <charset val="204"/>
    </font>
    <font>
      <sz val="10"/>
      <color rgb="FFFF0000"/>
      <name val="Arial"/>
      <family val="2"/>
      <charset val="204"/>
    </font>
    <font>
      <i/>
      <sz val="10"/>
      <color rgb="FFFF0000"/>
      <name val="Arial"/>
      <family val="2"/>
      <charset val="204"/>
    </font>
    <font>
      <b/>
      <sz val="10"/>
      <color indexed="8"/>
      <name val="Arial"/>
      <family val="2"/>
      <charset val="204"/>
    </font>
    <font>
      <i/>
      <sz val="10"/>
      <color indexed="10"/>
      <name val="Arial"/>
      <family val="2"/>
      <charset val="204"/>
    </font>
    <font>
      <b/>
      <sz val="10"/>
      <color indexed="10"/>
      <name val="Arial"/>
      <family val="2"/>
      <charset val="204"/>
    </font>
    <font>
      <b/>
      <sz val="10"/>
      <color rgb="FFFF0000"/>
      <name val="Arial"/>
      <family val="2"/>
      <charset val="204"/>
    </font>
    <font>
      <b/>
      <i/>
      <sz val="10"/>
      <color rgb="FFFF0000"/>
      <name val="Arial"/>
      <family val="2"/>
      <charset val="204"/>
    </font>
    <font>
      <b/>
      <i/>
      <sz val="10"/>
      <name val="Arial"/>
      <family val="2"/>
      <charset val="204"/>
    </font>
    <font>
      <i/>
      <sz val="8"/>
      <color rgb="FFFF0000"/>
      <name val="Arial"/>
      <family val="2"/>
      <charset val="204"/>
    </font>
    <font>
      <sz val="10"/>
      <color indexed="8"/>
      <name val="Times New Roman"/>
      <family val="1"/>
      <charset val="204"/>
    </font>
    <font>
      <b/>
      <sz val="12"/>
      <color indexed="8"/>
      <name val="Arial"/>
      <family val="2"/>
      <charset val="204"/>
    </font>
    <font>
      <b/>
      <sz val="12"/>
      <name val="Arial"/>
      <family val="2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0"/>
      <color rgb="FFFF0000"/>
      <name val="Arial Cyr"/>
      <family val="2"/>
      <charset val="204"/>
    </font>
    <font>
      <sz val="10"/>
      <color indexed="10"/>
      <name val="Arial Cyr"/>
      <family val="2"/>
      <charset val="204"/>
    </font>
    <font>
      <b/>
      <sz val="9"/>
      <name val="Arial"/>
      <family val="2"/>
      <charset val="204"/>
    </font>
    <font>
      <b/>
      <sz val="9"/>
      <color indexed="8"/>
      <name val="Arial"/>
      <family val="2"/>
      <charset val="204"/>
    </font>
    <font>
      <sz val="16"/>
      <name val="Arial"/>
      <family val="2"/>
      <charset val="204"/>
    </font>
    <font>
      <b/>
      <sz val="9"/>
      <name val="Times New Roman"/>
      <family val="1"/>
      <charset val="204"/>
    </font>
    <font>
      <sz val="8"/>
      <name val="Arial Cyr"/>
      <family val="2"/>
      <charset val="204"/>
    </font>
    <font>
      <b/>
      <sz val="10"/>
      <color indexed="8"/>
      <name val="Times New Roman"/>
      <family val="1"/>
      <charset val="204"/>
    </font>
    <font>
      <u/>
      <sz val="10"/>
      <name val="Arial"/>
      <family val="2"/>
      <charset val="204"/>
    </font>
    <font>
      <sz val="9"/>
      <color indexed="8"/>
      <name val="Arial"/>
      <family val="2"/>
      <charset val="204"/>
    </font>
    <font>
      <sz val="9"/>
      <color indexed="8"/>
      <name val="Arial"/>
      <family val="2"/>
    </font>
    <font>
      <sz val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165" fontId="2" fillId="0" borderId="0"/>
    <xf numFmtId="165" fontId="2" fillId="0" borderId="0"/>
    <xf numFmtId="165" fontId="2" fillId="0" borderId="0"/>
    <xf numFmtId="165" fontId="2" fillId="0" borderId="0"/>
  </cellStyleXfs>
  <cellXfs count="269">
    <xf numFmtId="0" fontId="0" fillId="0" borderId="0" xfId="0"/>
    <xf numFmtId="165" fontId="3" fillId="0" borderId="0" xfId="2" applyFont="1" applyFill="1" applyAlignment="1">
      <alignment vertical="top" wrapText="1"/>
    </xf>
    <xf numFmtId="165" fontId="3" fillId="0" borderId="0" xfId="2" applyFont="1" applyFill="1" applyAlignment="1"/>
    <xf numFmtId="49" fontId="3" fillId="0" borderId="0" xfId="2" applyNumberFormat="1" applyFont="1" applyFill="1" applyAlignment="1" applyProtection="1">
      <protection locked="0"/>
    </xf>
    <xf numFmtId="0" fontId="2" fillId="0" borderId="0" xfId="0" applyFont="1" applyFill="1" applyAlignment="1">
      <alignment horizontal="right"/>
    </xf>
    <xf numFmtId="166" fontId="3" fillId="0" borderId="0" xfId="2" applyNumberFormat="1" applyFont="1" applyFill="1" applyProtection="1"/>
    <xf numFmtId="165" fontId="3" fillId="0" borderId="0" xfId="2" applyFont="1" applyFill="1"/>
    <xf numFmtId="165" fontId="3" fillId="0" borderId="0" xfId="2" applyFont="1" applyFill="1" applyAlignment="1" applyProtection="1">
      <alignment horizontal="right"/>
      <protection locked="0"/>
    </xf>
    <xf numFmtId="166" fontId="3" fillId="0" borderId="0" xfId="2" applyNumberFormat="1" applyFont="1" applyFill="1" applyAlignment="1" applyProtection="1">
      <alignment horizontal="right"/>
      <protection locked="0"/>
    </xf>
    <xf numFmtId="166" fontId="4" fillId="0" borderId="0" xfId="2" applyNumberFormat="1" applyFont="1" applyFill="1" applyProtection="1">
      <protection locked="0"/>
    </xf>
    <xf numFmtId="165" fontId="4" fillId="0" borderId="0" xfId="2" applyFont="1" applyFill="1" applyAlignment="1" applyProtection="1">
      <alignment horizontal="left" wrapText="1"/>
      <protection locked="0"/>
    </xf>
    <xf numFmtId="165" fontId="3" fillId="0" borderId="0" xfId="2" applyFont="1" applyFill="1" applyBorder="1" applyAlignment="1"/>
    <xf numFmtId="1" fontId="3" fillId="0" borderId="0" xfId="2" applyNumberFormat="1" applyFont="1" applyFill="1" applyAlignment="1">
      <alignment horizontal="left" vertical="top" wrapText="1"/>
    </xf>
    <xf numFmtId="165" fontId="4" fillId="0" borderId="0" xfId="2" applyFont="1" applyFill="1" applyAlignment="1" applyProtection="1">
      <alignment horizontal="left" vertical="top" wrapText="1"/>
      <protection locked="0"/>
    </xf>
    <xf numFmtId="165" fontId="3" fillId="0" borderId="0" xfId="2" applyFont="1" applyFill="1" applyAlignment="1" applyProtection="1">
      <protection locked="0"/>
    </xf>
    <xf numFmtId="166" fontId="3" fillId="0" borderId="0" xfId="2" applyNumberFormat="1" applyFont="1" applyFill="1" applyAlignment="1" applyProtection="1">
      <protection locked="0"/>
    </xf>
    <xf numFmtId="0" fontId="5" fillId="0" borderId="0" xfId="2" applyNumberFormat="1" applyFont="1" applyFill="1" applyAlignment="1" applyProtection="1">
      <alignment horizontal="right" vertical="top" wrapText="1"/>
    </xf>
    <xf numFmtId="0" fontId="5" fillId="0" borderId="0" xfId="2" applyNumberFormat="1" applyFont="1" applyFill="1" applyAlignment="1" applyProtection="1">
      <alignment vertical="top" wrapText="1"/>
      <protection locked="0"/>
    </xf>
    <xf numFmtId="0" fontId="5" fillId="0" borderId="0" xfId="2" applyNumberFormat="1" applyFont="1" applyFill="1" applyAlignment="1" applyProtection="1">
      <protection locked="0"/>
    </xf>
    <xf numFmtId="14" fontId="3" fillId="0" borderId="0" xfId="2" applyNumberFormat="1" applyFont="1" applyFill="1" applyBorder="1" applyAlignment="1" applyProtection="1">
      <protection locked="0"/>
    </xf>
    <xf numFmtId="0" fontId="3" fillId="0" borderId="0" xfId="2" applyNumberFormat="1" applyFont="1" applyFill="1" applyAlignment="1" applyProtection="1">
      <alignment vertical="top" wrapText="1"/>
      <protection locked="0"/>
    </xf>
    <xf numFmtId="0" fontId="3" fillId="0" borderId="1" xfId="2" applyNumberFormat="1" applyFont="1" applyFill="1" applyBorder="1" applyAlignment="1" applyProtection="1">
      <protection locked="0"/>
    </xf>
    <xf numFmtId="0" fontId="3" fillId="0" borderId="1" xfId="2" applyNumberFormat="1" applyFont="1" applyFill="1" applyBorder="1" applyAlignment="1" applyProtection="1"/>
    <xf numFmtId="166" fontId="3" fillId="0" borderId="0" xfId="2" applyNumberFormat="1" applyFont="1" applyFill="1" applyAlignment="1" applyProtection="1">
      <alignment horizontal="center" vertical="center"/>
    </xf>
    <xf numFmtId="165" fontId="3" fillId="0" borderId="0" xfId="2" applyFont="1" applyFill="1" applyAlignment="1">
      <alignment horizontal="center" vertical="center"/>
    </xf>
    <xf numFmtId="0" fontId="5" fillId="0" borderId="2" xfId="2" applyNumberFormat="1" applyFont="1" applyFill="1" applyBorder="1" applyAlignment="1" applyProtection="1">
      <alignment vertical="top" wrapText="1"/>
    </xf>
    <xf numFmtId="0" fontId="5" fillId="0" borderId="2" xfId="2" applyNumberFormat="1" applyFont="1" applyFill="1" applyBorder="1" applyProtection="1"/>
    <xf numFmtId="167" fontId="5" fillId="0" borderId="2" xfId="2" applyNumberFormat="1" applyFont="1" applyFill="1" applyBorder="1" applyAlignment="1" applyProtection="1">
      <alignment horizontal="right"/>
      <protection locked="0"/>
    </xf>
    <xf numFmtId="166" fontId="5" fillId="0" borderId="0" xfId="2" applyNumberFormat="1" applyFont="1" applyFill="1" applyProtection="1"/>
    <xf numFmtId="165" fontId="5" fillId="0" borderId="0" xfId="2" applyFont="1" applyFill="1"/>
    <xf numFmtId="0" fontId="3" fillId="0" borderId="2" xfId="2" applyNumberFormat="1" applyFont="1" applyFill="1" applyBorder="1" applyAlignment="1" applyProtection="1">
      <alignment vertical="top" wrapText="1"/>
    </xf>
    <xf numFmtId="0" fontId="3" fillId="0" borderId="2" xfId="2" applyNumberFormat="1" applyFont="1" applyFill="1" applyBorder="1" applyAlignment="1" applyProtection="1">
      <alignment horizontal="center"/>
    </xf>
    <xf numFmtId="167" fontId="3" fillId="0" borderId="2" xfId="2" applyNumberFormat="1" applyFont="1" applyFill="1" applyBorder="1" applyAlignment="1" applyProtection="1">
      <alignment horizontal="right" wrapText="1"/>
      <protection locked="0"/>
    </xf>
    <xf numFmtId="167" fontId="3" fillId="0" borderId="2" xfId="2" applyNumberFormat="1" applyFont="1" applyFill="1" applyBorder="1" applyAlignment="1" applyProtection="1">
      <alignment horizontal="right"/>
      <protection locked="0"/>
    </xf>
    <xf numFmtId="167" fontId="3" fillId="0" borderId="2" xfId="2" applyNumberFormat="1" applyFont="1" applyFill="1" applyBorder="1" applyAlignment="1" applyProtection="1">
      <alignment horizontal="right"/>
    </xf>
    <xf numFmtId="167" fontId="3" fillId="0" borderId="2" xfId="2" quotePrefix="1" applyNumberFormat="1" applyFont="1" applyFill="1" applyBorder="1" applyAlignment="1" applyProtection="1">
      <alignment horizontal="right" wrapText="1"/>
    </xf>
    <xf numFmtId="0" fontId="2" fillId="0" borderId="2" xfId="0" applyFont="1" applyFill="1" applyBorder="1" applyAlignment="1" applyProtection="1">
      <alignment horizontal="left" indent="2"/>
    </xf>
    <xf numFmtId="0" fontId="6" fillId="0" borderId="2" xfId="2" applyNumberFormat="1" applyFont="1" applyFill="1" applyBorder="1" applyAlignment="1" applyProtection="1">
      <alignment horizontal="center"/>
    </xf>
    <xf numFmtId="167" fontId="6" fillId="0" borderId="2" xfId="2" applyNumberFormat="1" applyFont="1" applyFill="1" applyBorder="1" applyAlignment="1" applyProtection="1">
      <alignment horizontal="right"/>
      <protection locked="0"/>
    </xf>
    <xf numFmtId="166" fontId="6" fillId="0" borderId="0" xfId="2" applyNumberFormat="1" applyFont="1" applyFill="1" applyProtection="1"/>
    <xf numFmtId="165" fontId="6" fillId="0" borderId="0" xfId="2" applyFont="1" applyFill="1"/>
    <xf numFmtId="49" fontId="3" fillId="0" borderId="2" xfId="2" applyNumberFormat="1" applyFont="1" applyFill="1" applyBorder="1" applyAlignment="1" applyProtection="1">
      <alignment horizontal="center"/>
    </xf>
    <xf numFmtId="0" fontId="5" fillId="0" borderId="2" xfId="2" applyNumberFormat="1" applyFont="1" applyFill="1" applyBorder="1" applyAlignment="1" applyProtection="1">
      <alignment horizontal="center"/>
    </xf>
    <xf numFmtId="167" fontId="5" fillId="0" borderId="2" xfId="2" quotePrefix="1" applyNumberFormat="1" applyFont="1" applyFill="1" applyBorder="1" applyAlignment="1" applyProtection="1">
      <alignment horizontal="right" wrapText="1"/>
    </xf>
    <xf numFmtId="0" fontId="2" fillId="0" borderId="2" xfId="0" applyFont="1" applyFill="1" applyBorder="1" applyAlignment="1" applyProtection="1">
      <alignment horizontal="left"/>
    </xf>
    <xf numFmtId="0" fontId="2" fillId="0" borderId="3" xfId="0" applyFont="1" applyFill="1" applyBorder="1" applyAlignment="1" applyProtection="1">
      <alignment horizontal="left" indent="2"/>
    </xf>
    <xf numFmtId="0" fontId="5" fillId="0" borderId="2" xfId="2" applyNumberFormat="1" applyFont="1" applyFill="1" applyBorder="1" applyAlignment="1" applyProtection="1">
      <alignment horizontal="left" vertical="center" wrapText="1"/>
    </xf>
    <xf numFmtId="0" fontId="5" fillId="0" borderId="2" xfId="2" applyNumberFormat="1" applyFont="1" applyFill="1" applyBorder="1" applyAlignment="1" applyProtection="1">
      <alignment horizontal="center" vertical="center" wrapText="1"/>
    </xf>
    <xf numFmtId="167" fontId="5" fillId="0" borderId="2" xfId="2" applyNumberFormat="1" applyFont="1" applyFill="1" applyBorder="1" applyAlignment="1" applyProtection="1">
      <alignment horizontal="right" vertical="center" wrapText="1"/>
      <protection locked="0"/>
    </xf>
    <xf numFmtId="166" fontId="5" fillId="0" borderId="0" xfId="2" applyNumberFormat="1" applyFont="1" applyFill="1" applyAlignment="1" applyProtection="1">
      <alignment horizontal="center" vertical="center"/>
    </xf>
    <xf numFmtId="165" fontId="5" fillId="0" borderId="0" xfId="2" applyFont="1" applyFill="1" applyAlignment="1">
      <alignment horizontal="center" vertical="center"/>
    </xf>
    <xf numFmtId="0" fontId="2" fillId="0" borderId="2" xfId="0" applyNumberFormat="1" applyFont="1" applyFill="1" applyBorder="1" applyAlignment="1" applyProtection="1">
      <alignment horizontal="left" indent="1"/>
      <protection hidden="1"/>
    </xf>
    <xf numFmtId="167" fontId="5" fillId="0" borderId="2" xfId="2" applyNumberFormat="1" applyFont="1" applyFill="1" applyBorder="1" applyAlignment="1" applyProtection="1">
      <alignment horizontal="right"/>
    </xf>
    <xf numFmtId="0" fontId="2" fillId="0" borderId="2" xfId="0" applyNumberFormat="1" applyFont="1" applyFill="1" applyBorder="1" applyAlignment="1" applyProtection="1">
      <alignment horizontal="left" wrapText="1" indent="1"/>
      <protection hidden="1"/>
    </xf>
    <xf numFmtId="166" fontId="3" fillId="0" borderId="0" xfId="2" applyNumberFormat="1" applyFont="1" applyFill="1" applyBorder="1" applyProtection="1"/>
    <xf numFmtId="165" fontId="3" fillId="0" borderId="0" xfId="2" applyFont="1" applyFill="1" applyBorder="1"/>
    <xf numFmtId="0" fontId="5" fillId="0" borderId="0" xfId="2" applyNumberFormat="1" applyFont="1" applyFill="1" applyBorder="1" applyAlignment="1" applyProtection="1">
      <alignment vertical="top" wrapText="1"/>
    </xf>
    <xf numFmtId="0" fontId="5" fillId="0" borderId="0" xfId="2" applyNumberFormat="1" applyFont="1" applyFill="1" applyBorder="1" applyAlignment="1" applyProtection="1">
      <alignment horizontal="center"/>
    </xf>
    <xf numFmtId="167" fontId="5" fillId="0" borderId="0" xfId="2" quotePrefix="1" applyNumberFormat="1" applyFont="1" applyFill="1" applyBorder="1" applyAlignment="1" applyProtection="1">
      <alignment horizontal="right" wrapText="1"/>
    </xf>
    <xf numFmtId="0" fontId="3" fillId="0" borderId="0" xfId="2" applyNumberFormat="1" applyFont="1" applyFill="1" applyProtection="1">
      <protection locked="0"/>
    </xf>
    <xf numFmtId="4" fontId="3" fillId="0" borderId="0" xfId="2" applyNumberFormat="1" applyFont="1" applyFill="1" applyProtection="1"/>
    <xf numFmtId="0" fontId="5" fillId="0" borderId="0" xfId="2" applyNumberFormat="1" applyFont="1" applyFill="1" applyAlignment="1" applyProtection="1">
      <alignment horizontal="left" vertical="top" wrapText="1"/>
      <protection locked="0"/>
    </xf>
    <xf numFmtId="0" fontId="5" fillId="0" borderId="0" xfId="2" applyNumberFormat="1" applyFont="1" applyFill="1" applyProtection="1">
      <protection locked="0"/>
    </xf>
    <xf numFmtId="165" fontId="3" fillId="0" borderId="0" xfId="2" applyFont="1" applyFill="1" applyProtection="1">
      <protection locked="0"/>
    </xf>
    <xf numFmtId="0" fontId="7" fillId="0" borderId="0" xfId="0" applyFont="1" applyFill="1" applyBorder="1" applyProtection="1">
      <protection locked="0"/>
    </xf>
    <xf numFmtId="0" fontId="5" fillId="0" borderId="0" xfId="0" applyFont="1" applyFill="1" applyProtection="1">
      <protection locked="0"/>
    </xf>
    <xf numFmtId="0" fontId="5" fillId="0" borderId="0" xfId="0" applyFont="1" applyFill="1" applyAlignment="1" applyProtection="1">
      <protection locked="0"/>
    </xf>
    <xf numFmtId="0" fontId="3" fillId="0" borderId="0" xfId="2" applyNumberFormat="1" applyFont="1" applyFill="1" applyAlignment="1" applyProtection="1">
      <alignment horizontal="left" vertical="top" wrapText="1"/>
      <protection locked="0"/>
    </xf>
    <xf numFmtId="0" fontId="3" fillId="0" borderId="0" xfId="0" applyFont="1" applyFill="1" applyAlignment="1" applyProtection="1">
      <protection locked="0"/>
    </xf>
    <xf numFmtId="165" fontId="5" fillId="0" borderId="0" xfId="2" applyFont="1" applyFill="1" applyAlignment="1">
      <alignment horizontal="left" vertical="top" wrapText="1"/>
    </xf>
    <xf numFmtId="49" fontId="3" fillId="0" borderId="0" xfId="2" applyNumberFormat="1" applyFont="1" applyFill="1" applyProtection="1">
      <protection locked="0"/>
    </xf>
    <xf numFmtId="166" fontId="3" fillId="0" borderId="0" xfId="2" applyNumberFormat="1" applyFont="1" applyFill="1" applyProtection="1">
      <protection locked="0"/>
    </xf>
    <xf numFmtId="165" fontId="8" fillId="0" borderId="0" xfId="2" applyFont="1" applyFill="1" applyAlignment="1">
      <alignment horizontal="left" vertical="top" wrapText="1"/>
    </xf>
    <xf numFmtId="49" fontId="8" fillId="0" borderId="0" xfId="2" applyNumberFormat="1" applyFont="1" applyFill="1" applyProtection="1">
      <protection locked="0"/>
    </xf>
    <xf numFmtId="165" fontId="9" fillId="0" borderId="0" xfId="2" applyFont="1" applyFill="1" applyAlignment="1">
      <alignment horizontal="left" vertical="top" wrapText="1"/>
    </xf>
    <xf numFmtId="165" fontId="10" fillId="0" borderId="0" xfId="2" applyFont="1" applyFill="1" applyAlignment="1">
      <alignment vertical="top" wrapText="1"/>
    </xf>
    <xf numFmtId="165" fontId="10" fillId="0" borderId="0" xfId="2" applyFont="1" applyFill="1"/>
    <xf numFmtId="49" fontId="10" fillId="0" borderId="0" xfId="2" applyNumberFormat="1" applyFont="1" applyFill="1" applyProtection="1">
      <protection locked="0"/>
    </xf>
    <xf numFmtId="166" fontId="10" fillId="0" borderId="0" xfId="2" applyNumberFormat="1" applyFont="1" applyFill="1" applyProtection="1">
      <protection locked="0"/>
    </xf>
    <xf numFmtId="0" fontId="11" fillId="0" borderId="0" xfId="2" applyNumberFormat="1" applyFont="1" applyFill="1" applyAlignment="1"/>
    <xf numFmtId="0" fontId="0" fillId="0" borderId="0" xfId="0" applyFill="1" applyAlignment="1">
      <alignment horizontal="right"/>
    </xf>
    <xf numFmtId="0" fontId="12" fillId="0" borderId="0" xfId="2" applyNumberFormat="1" applyFont="1" applyFill="1" applyProtection="1"/>
    <xf numFmtId="0" fontId="13" fillId="0" borderId="0" xfId="2" applyNumberFormat="1" applyFont="1" applyFill="1" applyProtection="1"/>
    <xf numFmtId="0" fontId="14" fillId="0" borderId="0" xfId="2" applyNumberFormat="1" applyFont="1" applyFill="1" applyProtection="1"/>
    <xf numFmtId="0" fontId="6" fillId="0" borderId="0" xfId="2" applyNumberFormat="1" applyFont="1" applyFill="1" applyProtection="1"/>
    <xf numFmtId="0" fontId="3" fillId="0" borderId="0" xfId="2" applyNumberFormat="1" applyFont="1" applyFill="1" applyProtection="1"/>
    <xf numFmtId="0" fontId="3" fillId="0" borderId="0" xfId="2" applyNumberFormat="1" applyFont="1" applyFill="1"/>
    <xf numFmtId="0" fontId="11" fillId="0" borderId="0" xfId="2" applyNumberFormat="1" applyFont="1" applyFill="1" applyAlignment="1">
      <alignment horizontal="right"/>
    </xf>
    <xf numFmtId="0" fontId="11" fillId="0" borderId="0" xfId="2" applyNumberFormat="1" applyFont="1" applyFill="1"/>
    <xf numFmtId="0" fontId="15" fillId="0" borderId="0" xfId="2" applyNumberFormat="1" applyFont="1" applyFill="1" applyAlignment="1" applyProtection="1">
      <alignment horizontal="right"/>
      <protection locked="0"/>
    </xf>
    <xf numFmtId="0" fontId="11" fillId="0" borderId="0" xfId="2" applyNumberFormat="1" applyFont="1" applyFill="1" applyAlignment="1" applyProtection="1">
      <protection locked="0"/>
    </xf>
    <xf numFmtId="0" fontId="11" fillId="0" borderId="0" xfId="2" applyNumberFormat="1" applyFont="1" applyFill="1" applyProtection="1">
      <protection locked="0"/>
    </xf>
    <xf numFmtId="49" fontId="3" fillId="0" borderId="0" xfId="2" applyNumberFormat="1" applyFont="1" applyFill="1" applyBorder="1" applyProtection="1">
      <protection locked="0"/>
    </xf>
    <xf numFmtId="14" fontId="3" fillId="0" borderId="0" xfId="2" applyNumberFormat="1" applyFont="1" applyFill="1" applyBorder="1" applyProtection="1">
      <protection locked="0"/>
    </xf>
    <xf numFmtId="0" fontId="11" fillId="0" borderId="1" xfId="2" applyNumberFormat="1" applyFont="1" applyFill="1" applyBorder="1" applyAlignment="1" applyProtection="1">
      <alignment horizontal="right"/>
      <protection locked="0"/>
    </xf>
    <xf numFmtId="0" fontId="11" fillId="0" borderId="1" xfId="2" applyNumberFormat="1" applyFont="1" applyFill="1" applyBorder="1" applyAlignment="1" applyProtection="1">
      <alignment horizontal="right"/>
    </xf>
    <xf numFmtId="0" fontId="12" fillId="0" borderId="0" xfId="2" applyNumberFormat="1" applyFont="1" applyFill="1" applyAlignment="1" applyProtection="1">
      <alignment vertical="center"/>
    </xf>
    <xf numFmtId="0" fontId="13" fillId="0" borderId="0" xfId="2" applyNumberFormat="1" applyFont="1" applyFill="1" applyAlignment="1" applyProtection="1">
      <alignment vertical="center"/>
    </xf>
    <xf numFmtId="0" fontId="14" fillId="0" borderId="0" xfId="2" applyNumberFormat="1" applyFont="1" applyFill="1" applyAlignment="1" applyProtection="1">
      <alignment vertical="center"/>
    </xf>
    <xf numFmtId="0" fontId="6" fillId="0" borderId="0" xfId="2" applyNumberFormat="1" applyFont="1" applyFill="1" applyAlignment="1" applyProtection="1">
      <alignment vertical="center"/>
    </xf>
    <xf numFmtId="0" fontId="3" fillId="0" borderId="0" xfId="2" applyNumberFormat="1" applyFont="1" applyFill="1" applyAlignment="1" applyProtection="1">
      <alignment vertical="center"/>
    </xf>
    <xf numFmtId="0" fontId="3" fillId="0" borderId="0" xfId="2" applyNumberFormat="1" applyFont="1" applyFill="1" applyAlignment="1">
      <alignment vertical="center"/>
    </xf>
    <xf numFmtId="0" fontId="12" fillId="0" borderId="0" xfId="0" applyFont="1" applyFill="1" applyAlignment="1" applyProtection="1">
      <alignment horizontal="center" textRotation="90" wrapText="1"/>
    </xf>
    <xf numFmtId="0" fontId="16" fillId="0" borderId="0" xfId="0" applyFont="1" applyFill="1" applyAlignment="1" applyProtection="1">
      <alignment horizontal="center" textRotation="90" wrapText="1"/>
    </xf>
    <xf numFmtId="0" fontId="11" fillId="0" borderId="2" xfId="2" applyNumberFormat="1" applyFont="1" applyFill="1" applyBorder="1" applyAlignment="1" applyProtection="1">
      <alignment wrapText="1"/>
    </xf>
    <xf numFmtId="49" fontId="11" fillId="0" borderId="2" xfId="2" applyNumberFormat="1" applyFont="1" applyFill="1" applyBorder="1" applyAlignment="1" applyProtection="1">
      <alignment horizontal="center"/>
    </xf>
    <xf numFmtId="167" fontId="11" fillId="0" borderId="2" xfId="2" applyNumberFormat="1" applyFont="1" applyFill="1" applyBorder="1" applyProtection="1">
      <protection locked="0"/>
    </xf>
    <xf numFmtId="167" fontId="12" fillId="0" borderId="0" xfId="0" applyNumberFormat="1" applyFont="1" applyFill="1" applyAlignment="1" applyProtection="1"/>
    <xf numFmtId="167" fontId="12" fillId="0" borderId="0" xfId="2" applyNumberFormat="1" applyFont="1" applyFill="1" applyProtection="1"/>
    <xf numFmtId="167" fontId="14" fillId="0" borderId="0" xfId="2" applyNumberFormat="1" applyFont="1" applyFill="1" applyProtection="1"/>
    <xf numFmtId="0" fontId="15" fillId="0" borderId="2" xfId="2" applyNumberFormat="1" applyFont="1" applyFill="1" applyBorder="1" applyAlignment="1" applyProtection="1">
      <alignment wrapText="1"/>
    </xf>
    <xf numFmtId="49" fontId="15" fillId="0" borderId="2" xfId="2" applyNumberFormat="1" applyFont="1" applyFill="1" applyBorder="1" applyAlignment="1" applyProtection="1">
      <alignment horizontal="center"/>
    </xf>
    <xf numFmtId="167" fontId="15" fillId="0" borderId="2" xfId="2" quotePrefix="1" applyNumberFormat="1" applyFont="1" applyFill="1" applyBorder="1" applyAlignment="1" applyProtection="1">
      <alignment horizontal="center"/>
    </xf>
    <xf numFmtId="167" fontId="17" fillId="0" borderId="0" xfId="2" applyNumberFormat="1" applyFont="1" applyFill="1" applyProtection="1"/>
    <xf numFmtId="0" fontId="18" fillId="0" borderId="0" xfId="2" applyNumberFormat="1" applyFont="1" applyFill="1" applyProtection="1"/>
    <xf numFmtId="0" fontId="19" fillId="0" borderId="0" xfId="2" applyNumberFormat="1" applyFont="1" applyFill="1" applyProtection="1"/>
    <xf numFmtId="0" fontId="20" fillId="0" borderId="0" xfId="2" applyNumberFormat="1" applyFont="1" applyFill="1" applyProtection="1"/>
    <xf numFmtId="0" fontId="5" fillId="0" borderId="0" xfId="2" applyNumberFormat="1" applyFont="1" applyFill="1" applyProtection="1"/>
    <xf numFmtId="0" fontId="5" fillId="0" borderId="0" xfId="2" applyNumberFormat="1" applyFont="1" applyFill="1"/>
    <xf numFmtId="167" fontId="13" fillId="0" borderId="0" xfId="2" applyNumberFormat="1" applyFont="1" applyFill="1" applyProtection="1"/>
    <xf numFmtId="0" fontId="21" fillId="0" borderId="0" xfId="2" applyNumberFormat="1" applyFont="1" applyFill="1" applyProtection="1"/>
    <xf numFmtId="167" fontId="18" fillId="0" borderId="0" xfId="2" applyNumberFormat="1" applyFont="1" applyFill="1" applyProtection="1"/>
    <xf numFmtId="167" fontId="11" fillId="0" borderId="2" xfId="2" applyNumberFormat="1" applyFont="1" applyFill="1" applyBorder="1" applyAlignment="1" applyProtection="1">
      <protection locked="0"/>
    </xf>
    <xf numFmtId="167" fontId="11" fillId="0" borderId="6" xfId="2" applyNumberFormat="1" applyFont="1" applyFill="1" applyBorder="1" applyProtection="1">
      <protection locked="0"/>
    </xf>
    <xf numFmtId="167" fontId="15" fillId="0" borderId="2" xfId="2" applyNumberFormat="1" applyFont="1" applyFill="1" applyBorder="1" applyProtection="1">
      <protection locked="0"/>
    </xf>
    <xf numFmtId="167" fontId="15" fillId="0" borderId="6" xfId="2" applyNumberFormat="1" applyFont="1" applyFill="1" applyBorder="1" applyProtection="1">
      <protection locked="0"/>
    </xf>
    <xf numFmtId="0" fontId="17" fillId="0" borderId="0" xfId="2" applyNumberFormat="1" applyFont="1" applyFill="1" applyProtection="1"/>
    <xf numFmtId="0" fontId="11" fillId="0" borderId="2" xfId="2" applyNumberFormat="1" applyFont="1" applyFill="1" applyBorder="1" applyProtection="1"/>
    <xf numFmtId="168" fontId="22" fillId="0" borderId="2" xfId="2" applyNumberFormat="1" applyFont="1" applyFill="1" applyBorder="1" applyProtection="1">
      <protection locked="0"/>
    </xf>
    <xf numFmtId="0" fontId="11" fillId="0" borderId="0" xfId="2" applyNumberFormat="1" applyFont="1" applyFill="1" applyBorder="1"/>
    <xf numFmtId="0" fontId="23" fillId="0" borderId="0" xfId="2" applyNumberFormat="1" applyFont="1" applyFill="1" applyAlignment="1" applyProtection="1">
      <alignment horizontal="left" vertical="top" wrapText="1"/>
      <protection locked="0"/>
    </xf>
    <xf numFmtId="0" fontId="12" fillId="0" borderId="0" xfId="2" applyNumberFormat="1" applyFont="1" applyFill="1" applyProtection="1">
      <protection locked="0"/>
    </xf>
    <xf numFmtId="0" fontId="13" fillId="0" borderId="0" xfId="2" applyNumberFormat="1" applyFont="1" applyFill="1" applyProtection="1">
      <protection locked="0"/>
    </xf>
    <xf numFmtId="0" fontId="14" fillId="0" borderId="0" xfId="2" applyNumberFormat="1" applyFont="1" applyFill="1" applyProtection="1">
      <protection locked="0"/>
    </xf>
    <xf numFmtId="0" fontId="6" fillId="0" borderId="0" xfId="2" applyNumberFormat="1" applyFont="1" applyFill="1" applyProtection="1">
      <protection locked="0"/>
    </xf>
    <xf numFmtId="0" fontId="23" fillId="0" borderId="0" xfId="2" applyNumberFormat="1" applyFont="1" applyFill="1" applyAlignment="1" applyProtection="1">
      <alignment horizontal="left" vertical="top"/>
      <protection locked="0"/>
    </xf>
    <xf numFmtId="0" fontId="24" fillId="0" borderId="0" xfId="0" applyFont="1" applyFill="1" applyAlignment="1" applyProtection="1">
      <protection locked="0"/>
    </xf>
    <xf numFmtId="0" fontId="3" fillId="0" borderId="0" xfId="0" applyFont="1" applyFill="1" applyProtection="1">
      <protection locked="0"/>
    </xf>
    <xf numFmtId="0" fontId="11" fillId="0" borderId="0" xfId="2" applyNumberFormat="1" applyFont="1" applyFill="1" applyBorder="1" applyAlignment="1" applyProtection="1">
      <alignment horizontal="center" wrapText="1"/>
      <protection locked="0"/>
    </xf>
    <xf numFmtId="0" fontId="27" fillId="0" borderId="0" xfId="0" applyFont="1" applyFill="1" applyProtection="1">
      <protection locked="0"/>
    </xf>
    <xf numFmtId="0" fontId="0" fillId="0" borderId="0" xfId="0" applyFont="1" applyFill="1" applyProtection="1">
      <protection locked="0"/>
    </xf>
    <xf numFmtId="166" fontId="28" fillId="0" borderId="0" xfId="1" applyNumberFormat="1" applyFont="1" applyFill="1" applyProtection="1"/>
    <xf numFmtId="0" fontId="0" fillId="0" borderId="0" xfId="0" applyFont="1" applyFill="1"/>
    <xf numFmtId="0" fontId="29" fillId="0" borderId="0" xfId="0" applyFont="1" applyFill="1" applyAlignment="1" applyProtection="1">
      <alignment horizontal="right" vertical="top"/>
    </xf>
    <xf numFmtId="3" fontId="29" fillId="0" borderId="0" xfId="0" applyNumberFormat="1" applyFont="1" applyFill="1" applyAlignment="1" applyProtection="1">
      <alignment horizontal="right" vertical="top"/>
    </xf>
    <xf numFmtId="0" fontId="9" fillId="0" borderId="0" xfId="0" applyFont="1" applyFill="1" applyProtection="1"/>
    <xf numFmtId="0" fontId="3" fillId="0" borderId="0" xfId="0" applyFont="1" applyFill="1" applyAlignment="1" applyProtection="1">
      <alignment horizontal="center" vertical="top"/>
      <protection locked="0"/>
    </xf>
    <xf numFmtId="0" fontId="29" fillId="0" borderId="0" xfId="0" applyFont="1" applyFill="1" applyAlignment="1">
      <alignment horizontal="right"/>
    </xf>
    <xf numFmtId="0" fontId="31" fillId="0" borderId="0" xfId="0" applyFont="1" applyFill="1" applyAlignment="1" applyProtection="1">
      <alignment horizontal="center" vertical="top"/>
      <protection locked="0"/>
    </xf>
    <xf numFmtId="0" fontId="5" fillId="0" borderId="0" xfId="0" applyFont="1" applyFill="1" applyAlignment="1" applyProtection="1">
      <alignment horizontal="center" vertical="top"/>
    </xf>
    <xf numFmtId="0" fontId="32" fillId="0" borderId="0" xfId="0" applyFont="1" applyFill="1" applyAlignment="1" applyProtection="1">
      <alignment horizontal="center" vertical="top"/>
    </xf>
    <xf numFmtId="0" fontId="32" fillId="0" borderId="0" xfId="0" applyFont="1" applyFill="1" applyAlignment="1">
      <alignment horizontal="center"/>
    </xf>
    <xf numFmtId="165" fontId="32" fillId="0" borderId="0" xfId="0" applyNumberFormat="1" applyFont="1" applyFill="1" applyAlignment="1">
      <alignment horizontal="center"/>
    </xf>
    <xf numFmtId="0" fontId="3" fillId="0" borderId="0" xfId="0" applyNumberFormat="1" applyFont="1" applyFill="1" applyProtection="1">
      <protection locked="0"/>
    </xf>
    <xf numFmtId="0" fontId="3" fillId="0" borderId="0" xfId="0" applyNumberFormat="1" applyFont="1" applyFill="1" applyAlignment="1" applyProtection="1">
      <alignment horizontal="right" vertical="top"/>
    </xf>
    <xf numFmtId="0" fontId="3" fillId="0" borderId="2" xfId="0" applyNumberFormat="1" applyFont="1" applyFill="1" applyBorder="1" applyAlignment="1" applyProtection="1">
      <alignment vertical="center"/>
    </xf>
    <xf numFmtId="0" fontId="3" fillId="0" borderId="2" xfId="0" applyNumberFormat="1" applyFont="1" applyFill="1" applyBorder="1" applyAlignment="1" applyProtection="1">
      <alignment horizontal="center" vertical="center" wrapText="1"/>
    </xf>
    <xf numFmtId="0" fontId="5" fillId="0" borderId="2" xfId="0" applyNumberFormat="1" applyFont="1" applyFill="1" applyBorder="1" applyAlignment="1" applyProtection="1">
      <alignment horizontal="center" vertical="top"/>
    </xf>
    <xf numFmtId="0" fontId="5" fillId="0" borderId="2" xfId="0" applyNumberFormat="1" applyFont="1" applyFill="1" applyBorder="1" applyAlignment="1" applyProtection="1">
      <alignment horizontal="center" vertical="top"/>
      <protection locked="0"/>
    </xf>
    <xf numFmtId="0" fontId="5" fillId="0" borderId="2" xfId="0" applyNumberFormat="1" applyFont="1" applyFill="1" applyBorder="1" applyProtection="1">
      <protection locked="0"/>
    </xf>
    <xf numFmtId="0" fontId="5" fillId="0" borderId="2" xfId="0" applyNumberFormat="1" applyFont="1" applyFill="1" applyBorder="1" applyProtection="1"/>
    <xf numFmtId="170" fontId="5" fillId="0" borderId="2" xfId="0" applyNumberFormat="1" applyFont="1" applyFill="1" applyBorder="1" applyAlignment="1" applyProtection="1">
      <alignment horizontal="center" vertical="top"/>
      <protection locked="0"/>
    </xf>
    <xf numFmtId="3" fontId="5" fillId="0" borderId="2" xfId="0" applyNumberFormat="1" applyFont="1" applyFill="1" applyBorder="1" applyAlignment="1" applyProtection="1">
      <alignment horizontal="right" wrapText="1"/>
    </xf>
    <xf numFmtId="0" fontId="3" fillId="0" borderId="2" xfId="0" applyNumberFormat="1" applyFont="1" applyFill="1" applyBorder="1" applyProtection="1"/>
    <xf numFmtId="0" fontId="3" fillId="0" borderId="2" xfId="0" applyNumberFormat="1" applyFont="1" applyFill="1" applyBorder="1" applyAlignment="1" applyProtection="1">
      <alignment horizontal="center" vertical="top"/>
      <protection locked="0"/>
    </xf>
    <xf numFmtId="3" fontId="3" fillId="0" borderId="2" xfId="0" applyNumberFormat="1" applyFont="1" applyFill="1" applyBorder="1" applyAlignment="1" applyProtection="1">
      <alignment horizontal="right"/>
      <protection locked="0"/>
    </xf>
    <xf numFmtId="170" fontId="3" fillId="0" borderId="2" xfId="0" applyNumberFormat="1" applyFont="1" applyFill="1" applyBorder="1" applyAlignment="1" applyProtection="1">
      <alignment horizontal="center" vertical="top"/>
      <protection locked="0"/>
    </xf>
    <xf numFmtId="3" fontId="3" fillId="0" borderId="2" xfId="0" applyNumberFormat="1" applyFont="1" applyFill="1" applyBorder="1" applyAlignment="1" applyProtection="1">
      <alignment horizontal="right" wrapText="1"/>
      <protection locked="0"/>
    </xf>
    <xf numFmtId="3" fontId="3" fillId="0" borderId="2" xfId="4" applyNumberFormat="1" applyFont="1" applyFill="1" applyBorder="1" applyAlignment="1" applyProtection="1">
      <alignment horizontal="right" wrapText="1"/>
      <protection locked="0"/>
    </xf>
    <xf numFmtId="0" fontId="3" fillId="0" borderId="2" xfId="0" applyNumberFormat="1" applyFont="1" applyFill="1" applyBorder="1" applyAlignment="1" applyProtection="1">
      <alignment horizontal="left" vertical="top"/>
    </xf>
    <xf numFmtId="3" fontId="3" fillId="0" borderId="2" xfId="0" applyNumberFormat="1" applyFont="1" applyFill="1" applyBorder="1" applyAlignment="1" applyProtection="1">
      <alignment horizontal="right" vertical="top" wrapText="1"/>
      <protection locked="0"/>
    </xf>
    <xf numFmtId="3" fontId="3" fillId="0" borderId="2" xfId="4" applyNumberFormat="1" applyFont="1" applyFill="1" applyBorder="1" applyAlignment="1" applyProtection="1">
      <alignment horizontal="right" vertical="top" wrapText="1"/>
      <protection locked="0"/>
    </xf>
    <xf numFmtId="0" fontId="33" fillId="0" borderId="0" xfId="0" applyFont="1" applyFill="1" applyProtection="1">
      <protection locked="0"/>
    </xf>
    <xf numFmtId="3" fontId="3" fillId="0" borderId="2" xfId="5" applyNumberFormat="1" applyFont="1" applyFill="1" applyBorder="1" applyAlignment="1" applyProtection="1">
      <alignment horizontal="right" wrapText="1"/>
      <protection locked="0"/>
    </xf>
    <xf numFmtId="3" fontId="5" fillId="0" borderId="2" xfId="0" applyNumberFormat="1" applyFont="1" applyFill="1" applyBorder="1" applyAlignment="1" applyProtection="1">
      <alignment horizontal="right"/>
    </xf>
    <xf numFmtId="3" fontId="5" fillId="0" borderId="2" xfId="0" applyNumberFormat="1" applyFont="1" applyFill="1" applyBorder="1" applyAlignment="1" applyProtection="1">
      <alignment horizontal="right" vertical="top"/>
    </xf>
    <xf numFmtId="3" fontId="3" fillId="0" borderId="2" xfId="0" applyNumberFormat="1" applyFont="1" applyFill="1" applyBorder="1" applyProtection="1">
      <protection locked="0"/>
    </xf>
    <xf numFmtId="3" fontId="3" fillId="0" borderId="2" xfId="0" applyNumberFormat="1" applyFont="1" applyFill="1" applyBorder="1" applyAlignment="1" applyProtection="1">
      <alignment horizontal="left" wrapText="1"/>
      <protection locked="0"/>
    </xf>
    <xf numFmtId="3" fontId="3" fillId="0" borderId="2" xfId="5" applyNumberFormat="1" applyFont="1" applyFill="1" applyBorder="1" applyAlignment="1" applyProtection="1">
      <alignment horizontal="left" wrapText="1"/>
      <protection locked="0"/>
    </xf>
    <xf numFmtId="0" fontId="5" fillId="0" borderId="2" xfId="0" applyNumberFormat="1" applyFont="1" applyFill="1" applyBorder="1" applyAlignment="1" applyProtection="1">
      <alignment wrapText="1"/>
    </xf>
    <xf numFmtId="3" fontId="5" fillId="0" borderId="2" xfId="0" applyNumberFormat="1" applyFont="1" applyFill="1" applyBorder="1" applyProtection="1"/>
    <xf numFmtId="3" fontId="5" fillId="0" borderId="2" xfId="0" applyNumberFormat="1" applyFont="1" applyFill="1" applyBorder="1" applyAlignment="1" applyProtection="1"/>
    <xf numFmtId="3" fontId="5" fillId="0" borderId="2" xfId="0" applyNumberFormat="1" applyFont="1" applyFill="1" applyBorder="1" applyAlignment="1" applyProtection="1">
      <alignment horizontal="left" vertical="top" wrapText="1"/>
      <protection locked="0"/>
    </xf>
    <xf numFmtId="3" fontId="5" fillId="0" borderId="2" xfId="0" applyNumberFormat="1" applyFont="1" applyFill="1" applyBorder="1" applyProtection="1">
      <protection locked="0"/>
    </xf>
    <xf numFmtId="0" fontId="3" fillId="0" borderId="2" xfId="0" applyNumberFormat="1" applyFont="1" applyFill="1" applyBorder="1" applyAlignment="1" applyProtection="1">
      <alignment vertical="top" wrapText="1"/>
    </xf>
    <xf numFmtId="3" fontId="5" fillId="0" borderId="2" xfId="0" applyNumberFormat="1" applyFont="1" applyFill="1" applyBorder="1" applyAlignment="1" applyProtection="1">
      <alignment horizontal="right" wrapText="1"/>
      <protection locked="0"/>
    </xf>
    <xf numFmtId="3" fontId="5" fillId="0" borderId="2" xfId="4" applyNumberFormat="1" applyFont="1" applyFill="1" applyBorder="1" applyAlignment="1" applyProtection="1">
      <alignment horizontal="right" wrapText="1"/>
      <protection locked="0"/>
    </xf>
    <xf numFmtId="3" fontId="3" fillId="0" borderId="2" xfId="0" applyNumberFormat="1" applyFont="1" applyFill="1" applyBorder="1" applyAlignment="1" applyProtection="1">
      <protection locked="0"/>
    </xf>
    <xf numFmtId="3" fontId="3" fillId="0" borderId="2" xfId="4" applyNumberFormat="1" applyFont="1" applyFill="1" applyBorder="1" applyAlignment="1" applyProtection="1">
      <protection locked="0"/>
    </xf>
    <xf numFmtId="3" fontId="3" fillId="0" borderId="2" xfId="0" applyNumberFormat="1" applyFont="1" applyFill="1" applyBorder="1" applyAlignment="1" applyProtection="1">
      <alignment horizontal="right" wrapText="1"/>
    </xf>
    <xf numFmtId="0" fontId="15" fillId="0" borderId="0" xfId="0" applyNumberFormat="1" applyFont="1" applyFill="1" applyAlignment="1" applyProtection="1">
      <alignment wrapText="1"/>
      <protection locked="0"/>
    </xf>
    <xf numFmtId="0" fontId="11" fillId="0" borderId="0" xfId="0" applyNumberFormat="1" applyFont="1" applyFill="1" applyAlignment="1" applyProtection="1">
      <alignment horizontal="left" indent="1"/>
      <protection locked="0"/>
    </xf>
    <xf numFmtId="165" fontId="34" fillId="0" borderId="0" xfId="0" applyNumberFormat="1" applyFont="1" applyFill="1" applyAlignment="1" applyProtection="1">
      <alignment horizontal="left" indent="1"/>
      <protection locked="0"/>
    </xf>
    <xf numFmtId="0" fontId="35" fillId="0" borderId="0" xfId="0" applyFont="1" applyFill="1" applyAlignment="1" applyProtection="1">
      <alignment horizontal="left" indent="1"/>
      <protection locked="0"/>
    </xf>
    <xf numFmtId="0" fontId="15" fillId="0" borderId="0" xfId="0" applyNumberFormat="1" applyFont="1" applyFill="1" applyAlignment="1" applyProtection="1">
      <alignment vertical="top"/>
      <protection locked="0"/>
    </xf>
    <xf numFmtId="0" fontId="3" fillId="0" borderId="0" xfId="0" applyFont="1" applyFill="1" applyAlignment="1" applyProtection="1">
      <alignment horizontal="left" indent="1"/>
      <protection locked="0"/>
    </xf>
    <xf numFmtId="0" fontId="11" fillId="0" borderId="0" xfId="0" applyNumberFormat="1" applyFont="1" applyFill="1" applyAlignment="1" applyProtection="1">
      <alignment horizontal="center" wrapText="1"/>
      <protection locked="0"/>
    </xf>
    <xf numFmtId="0" fontId="11" fillId="0" borderId="0" xfId="0" applyNumberFormat="1" applyFont="1" applyFill="1" applyProtection="1">
      <protection locked="0"/>
    </xf>
    <xf numFmtId="165" fontId="2" fillId="0" borderId="0" xfId="0" applyNumberFormat="1" applyFont="1" applyFill="1" applyProtection="1">
      <protection locked="0"/>
    </xf>
    <xf numFmtId="0" fontId="11" fillId="0" borderId="0" xfId="0" applyNumberFormat="1" applyFont="1" applyFill="1" applyAlignment="1" applyProtection="1">
      <alignment wrapText="1"/>
      <protection locked="0"/>
    </xf>
    <xf numFmtId="0" fontId="9" fillId="0" borderId="0" xfId="2" applyNumberFormat="1" applyFont="1" applyFill="1" applyProtection="1">
      <protection locked="0"/>
    </xf>
    <xf numFmtId="0" fontId="36" fillId="0" borderId="0" xfId="2" applyNumberFormat="1" applyFont="1" applyFill="1" applyAlignment="1" applyProtection="1">
      <protection locked="0"/>
    </xf>
    <xf numFmtId="0" fontId="36" fillId="0" borderId="0" xfId="2" applyNumberFormat="1" applyFont="1" applyFill="1" applyAlignment="1" applyProtection="1">
      <alignment wrapText="1"/>
      <protection locked="0"/>
    </xf>
    <xf numFmtId="164" fontId="9" fillId="0" borderId="0" xfId="1" applyFont="1" applyFill="1" applyProtection="1"/>
    <xf numFmtId="0" fontId="9" fillId="0" borderId="0" xfId="2" applyNumberFormat="1" applyFont="1" applyFill="1"/>
    <xf numFmtId="0" fontId="36" fillId="0" borderId="0" xfId="2" applyNumberFormat="1" applyFont="1" applyFill="1" applyAlignment="1" applyProtection="1">
      <alignment horizontal="right"/>
      <protection locked="0"/>
    </xf>
    <xf numFmtId="0" fontId="30" fillId="0" borderId="0" xfId="2" applyNumberFormat="1" applyFont="1" applyFill="1" applyAlignment="1" applyProtection="1">
      <alignment horizontal="right"/>
      <protection locked="0"/>
    </xf>
    <xf numFmtId="0" fontId="30" fillId="0" borderId="0" xfId="2" applyNumberFormat="1" applyFont="1" applyFill="1" applyAlignment="1" applyProtection="1">
      <protection locked="0"/>
    </xf>
    <xf numFmtId="0" fontId="36" fillId="0" borderId="0" xfId="2" applyNumberFormat="1" applyFont="1" applyFill="1" applyProtection="1">
      <protection locked="0"/>
    </xf>
    <xf numFmtId="0" fontId="30" fillId="0" borderId="0" xfId="2" applyNumberFormat="1" applyFont="1" applyFill="1" applyAlignment="1" applyProtection="1">
      <alignment wrapText="1"/>
      <protection locked="0"/>
    </xf>
    <xf numFmtId="14" fontId="30" fillId="0" borderId="0" xfId="2" applyNumberFormat="1" applyFont="1" applyFill="1" applyAlignment="1" applyProtection="1">
      <alignment horizontal="left" wrapText="1"/>
      <protection locked="0"/>
    </xf>
    <xf numFmtId="0" fontId="36" fillId="0" borderId="1" xfId="2" applyNumberFormat="1" applyFont="1" applyFill="1" applyBorder="1" applyAlignment="1" applyProtection="1">
      <protection locked="0"/>
    </xf>
    <xf numFmtId="0" fontId="36" fillId="0" borderId="1" xfId="2" applyNumberFormat="1" applyFont="1" applyFill="1" applyBorder="1" applyAlignment="1" applyProtection="1">
      <alignment wrapText="1"/>
      <protection locked="0"/>
    </xf>
    <xf numFmtId="0" fontId="36" fillId="0" borderId="1" xfId="2" applyNumberFormat="1" applyFont="1" applyFill="1" applyBorder="1" applyAlignment="1" applyProtection="1">
      <alignment horizontal="right"/>
      <protection locked="0"/>
    </xf>
    <xf numFmtId="0" fontId="9" fillId="0" borderId="0" xfId="2" applyNumberFormat="1" applyFont="1" applyFill="1" applyAlignment="1">
      <alignment horizontal="center" vertical="center"/>
    </xf>
    <xf numFmtId="0" fontId="36" fillId="0" borderId="2" xfId="2" applyNumberFormat="1" applyFont="1" applyFill="1" applyBorder="1" applyAlignment="1" applyProtection="1">
      <alignment horizontal="center" vertical="center" wrapText="1"/>
      <protection locked="0"/>
    </xf>
    <xf numFmtId="0" fontId="30" fillId="0" borderId="2" xfId="2" applyNumberFormat="1" applyFont="1" applyFill="1" applyBorder="1" applyAlignment="1" applyProtection="1">
      <alignment wrapText="1"/>
    </xf>
    <xf numFmtId="49" fontId="30" fillId="0" borderId="2" xfId="2" applyNumberFormat="1" applyFont="1" applyFill="1" applyBorder="1" applyAlignment="1" applyProtection="1">
      <alignment horizontal="center" wrapText="1"/>
      <protection locked="0"/>
    </xf>
    <xf numFmtId="167" fontId="37" fillId="0" borderId="2" xfId="2" applyNumberFormat="1" applyFont="1" applyFill="1" applyBorder="1" applyAlignment="1" applyProtection="1">
      <alignment wrapText="1"/>
      <protection locked="0"/>
    </xf>
    <xf numFmtId="167" fontId="37" fillId="0" borderId="2" xfId="2" quotePrefix="1" applyNumberFormat="1" applyFont="1" applyFill="1" applyBorder="1" applyAlignment="1" applyProtection="1">
      <alignment wrapText="1"/>
      <protection locked="0"/>
    </xf>
    <xf numFmtId="164" fontId="29" fillId="0" borderId="0" xfId="1" applyFont="1" applyFill="1" applyProtection="1"/>
    <xf numFmtId="0" fontId="29" fillId="0" borderId="0" xfId="2" applyNumberFormat="1" applyFont="1" applyFill="1"/>
    <xf numFmtId="0" fontId="36" fillId="0" borderId="2" xfId="2" applyNumberFormat="1" applyFont="1" applyFill="1" applyBorder="1" applyAlignment="1" applyProtection="1">
      <alignment wrapText="1"/>
    </xf>
    <xf numFmtId="49" fontId="36" fillId="0" borderId="2" xfId="2" applyNumberFormat="1" applyFont="1" applyFill="1" applyBorder="1" applyAlignment="1" applyProtection="1">
      <alignment horizontal="center" wrapText="1"/>
      <protection locked="0"/>
    </xf>
    <xf numFmtId="167" fontId="36" fillId="0" borderId="2" xfId="2" applyNumberFormat="1" applyFont="1" applyFill="1" applyBorder="1" applyAlignment="1" applyProtection="1">
      <alignment wrapText="1"/>
      <protection locked="0"/>
    </xf>
    <xf numFmtId="167" fontId="36" fillId="0" borderId="2" xfId="2" quotePrefix="1" applyNumberFormat="1" applyFont="1" applyFill="1" applyBorder="1" applyAlignment="1" applyProtection="1">
      <alignment wrapText="1"/>
      <protection locked="0"/>
    </xf>
    <xf numFmtId="167" fontId="9" fillId="0" borderId="2" xfId="0" applyNumberFormat="1" applyFont="1" applyFill="1" applyBorder="1" applyAlignment="1" applyProtection="1">
      <alignment wrapText="1"/>
      <protection locked="0"/>
    </xf>
    <xf numFmtId="167" fontId="37" fillId="0" borderId="2" xfId="2" quotePrefix="1" applyNumberFormat="1" applyFont="1" applyFill="1" applyBorder="1" applyProtection="1">
      <protection locked="0"/>
    </xf>
    <xf numFmtId="167" fontId="37" fillId="0" borderId="2" xfId="2" applyNumberFormat="1" applyFont="1" applyFill="1" applyBorder="1" applyProtection="1">
      <protection locked="0"/>
    </xf>
    <xf numFmtId="167" fontId="9" fillId="0" borderId="2" xfId="0" applyNumberFormat="1" applyFont="1" applyFill="1" applyBorder="1" applyProtection="1">
      <protection locked="0"/>
    </xf>
    <xf numFmtId="0" fontId="36" fillId="0" borderId="2" xfId="2" applyNumberFormat="1" applyFont="1" applyFill="1" applyBorder="1" applyAlignment="1" applyProtection="1">
      <alignment vertical="top" wrapText="1"/>
    </xf>
    <xf numFmtId="49" fontId="36" fillId="0" borderId="2" xfId="2" applyNumberFormat="1" applyFont="1" applyFill="1" applyBorder="1" applyAlignment="1" applyProtection="1">
      <alignment horizontal="center" vertical="top" wrapText="1"/>
      <protection locked="0"/>
    </xf>
    <xf numFmtId="167" fontId="9" fillId="0" borderId="2" xfId="0" applyNumberFormat="1" applyFont="1" applyFill="1" applyBorder="1" applyAlignment="1" applyProtection="1">
      <alignment vertical="top" wrapText="1"/>
      <protection locked="0"/>
    </xf>
    <xf numFmtId="167" fontId="36" fillId="0" borderId="2" xfId="2" applyNumberFormat="1" applyFont="1" applyFill="1" applyBorder="1" applyAlignment="1" applyProtection="1">
      <alignment vertical="top" wrapText="1"/>
      <protection locked="0"/>
    </xf>
    <xf numFmtId="167" fontId="36" fillId="0" borderId="2" xfId="2" quotePrefix="1" applyNumberFormat="1" applyFont="1" applyFill="1" applyBorder="1" applyAlignment="1" applyProtection="1">
      <alignment vertical="top" wrapText="1"/>
      <protection locked="0"/>
    </xf>
    <xf numFmtId="167" fontId="37" fillId="0" borderId="2" xfId="2" quotePrefix="1" applyNumberFormat="1" applyFont="1" applyFill="1" applyBorder="1" applyAlignment="1" applyProtection="1">
      <alignment vertical="top" wrapText="1"/>
      <protection locked="0"/>
    </xf>
    <xf numFmtId="164" fontId="9" fillId="0" borderId="0" xfId="1" applyFont="1" applyFill="1" applyAlignment="1" applyProtection="1">
      <alignment vertical="top"/>
    </xf>
    <xf numFmtId="0" fontId="9" fillId="0" borderId="0" xfId="2" applyNumberFormat="1" applyFont="1" applyFill="1" applyAlignment="1">
      <alignment vertical="top"/>
    </xf>
    <xf numFmtId="167" fontId="36" fillId="0" borderId="2" xfId="2" quotePrefix="1" applyNumberFormat="1" applyFont="1" applyFill="1" applyBorder="1" applyAlignment="1" applyProtection="1">
      <alignment horizontal="left" wrapText="1"/>
      <protection locked="0"/>
    </xf>
    <xf numFmtId="167" fontId="36" fillId="0" borderId="2" xfId="2" applyNumberFormat="1" applyFont="1" applyFill="1" applyBorder="1" applyAlignment="1" applyProtection="1">
      <alignment horizontal="left" wrapText="1"/>
      <protection locked="0"/>
    </xf>
    <xf numFmtId="167" fontId="37" fillId="0" borderId="2" xfId="2" quotePrefix="1" applyNumberFormat="1" applyFont="1" applyFill="1" applyBorder="1" applyAlignment="1" applyProtection="1">
      <alignment horizontal="left" wrapText="1"/>
      <protection locked="0"/>
    </xf>
    <xf numFmtId="0" fontId="0" fillId="0" borderId="2" xfId="0" applyNumberFormat="1" applyFill="1" applyBorder="1" applyAlignment="1" applyProtection="1">
      <alignment horizontal="left" wrapText="1" indent="1"/>
      <protection hidden="1"/>
    </xf>
    <xf numFmtId="169" fontId="9" fillId="0" borderId="0" xfId="2" applyNumberFormat="1" applyFont="1" applyFill="1"/>
    <xf numFmtId="164" fontId="9" fillId="0" borderId="0" xfId="1" applyFont="1" applyFill="1" applyAlignment="1" applyProtection="1">
      <alignment wrapText="1"/>
    </xf>
    <xf numFmtId="164" fontId="9" fillId="0" borderId="0" xfId="1" applyFont="1" applyFill="1"/>
    <xf numFmtId="169" fontId="9" fillId="0" borderId="0" xfId="0" applyNumberFormat="1" applyFont="1" applyFill="1" applyProtection="1"/>
    <xf numFmtId="0" fontId="9" fillId="0" borderId="0" xfId="0" applyNumberFormat="1" applyFont="1" applyFill="1" applyProtection="1">
      <protection locked="0"/>
    </xf>
    <xf numFmtId="0" fontId="9" fillId="0" borderId="0" xfId="0" applyNumberFormat="1" applyFont="1" applyFill="1" applyAlignment="1" applyProtection="1">
      <alignment wrapText="1"/>
      <protection locked="0"/>
    </xf>
    <xf numFmtId="0" fontId="9" fillId="0" borderId="0" xfId="0" applyNumberFormat="1" applyFont="1" applyFill="1"/>
    <xf numFmtId="0" fontId="9" fillId="0" borderId="0" xfId="2" applyNumberFormat="1" applyFont="1" applyFill="1" applyAlignment="1" applyProtection="1">
      <alignment wrapText="1"/>
      <protection locked="0"/>
    </xf>
    <xf numFmtId="0" fontId="15" fillId="0" borderId="0" xfId="2" applyNumberFormat="1" applyFont="1" applyFill="1" applyAlignment="1" applyProtection="1">
      <alignment horizontal="left" vertical="top" wrapText="1"/>
      <protection locked="0"/>
    </xf>
    <xf numFmtId="0" fontId="11" fillId="0" borderId="0" xfId="2" applyNumberFormat="1" applyFont="1" applyFill="1" applyAlignment="1" applyProtection="1">
      <alignment horizontal="left" vertical="top" wrapText="1"/>
      <protection locked="0"/>
    </xf>
    <xf numFmtId="0" fontId="38" fillId="0" borderId="0" xfId="2" applyNumberFormat="1" applyFont="1" applyFill="1" applyProtection="1">
      <protection locked="0"/>
    </xf>
    <xf numFmtId="0" fontId="3" fillId="0" borderId="0" xfId="0" applyFont="1" applyFill="1" applyProtection="1">
      <protection locked="0"/>
    </xf>
    <xf numFmtId="165" fontId="5" fillId="0" borderId="0" xfId="2" applyFont="1" applyAlignment="1">
      <alignment horizontal="left" vertical="top" wrapText="1"/>
    </xf>
    <xf numFmtId="166" fontId="3" fillId="0" borderId="0" xfId="2" applyNumberFormat="1" applyFont="1"/>
    <xf numFmtId="165" fontId="3" fillId="0" borderId="0" xfId="2" applyFont="1" applyProtection="1">
      <protection locked="0"/>
    </xf>
    <xf numFmtId="165" fontId="5" fillId="0" borderId="0" xfId="2" applyFont="1"/>
    <xf numFmtId="0" fontId="5" fillId="0" borderId="0" xfId="0" applyFont="1" applyProtection="1">
      <protection locked="0"/>
    </xf>
    <xf numFmtId="166" fontId="5" fillId="0" borderId="0" xfId="2" applyNumberFormat="1" applyFont="1" applyProtection="1">
      <protection locked="0"/>
    </xf>
    <xf numFmtId="0" fontId="3" fillId="0" borderId="2" xfId="2" applyNumberFormat="1" applyFont="1" applyFill="1" applyBorder="1" applyAlignment="1" applyProtection="1">
      <alignment horizontal="center" vertical="center" wrapText="1"/>
    </xf>
    <xf numFmtId="0" fontId="11" fillId="0" borderId="4" xfId="2" applyNumberFormat="1" applyFont="1" applyFill="1" applyBorder="1" applyAlignment="1" applyProtection="1">
      <alignment horizontal="center" vertical="center" wrapText="1"/>
    </xf>
    <xf numFmtId="0" fontId="11" fillId="0" borderId="5" xfId="2" applyNumberFormat="1" applyFont="1" applyFill="1" applyBorder="1" applyAlignment="1" applyProtection="1">
      <alignment horizontal="center" vertical="center" wrapText="1"/>
    </xf>
    <xf numFmtId="0" fontId="3" fillId="0" borderId="0" xfId="0" applyFont="1" applyFill="1" applyProtection="1">
      <protection locked="0"/>
    </xf>
    <xf numFmtId="0" fontId="36" fillId="0" borderId="4" xfId="2" applyNumberFormat="1" applyFont="1" applyFill="1" applyBorder="1" applyAlignment="1" applyProtection="1">
      <alignment horizontal="center" vertical="center" wrapText="1"/>
      <protection locked="0"/>
    </xf>
    <xf numFmtId="0" fontId="36" fillId="0" borderId="5" xfId="2" applyNumberFormat="1" applyFont="1" applyFill="1" applyBorder="1" applyAlignment="1" applyProtection="1">
      <alignment horizontal="center" vertical="center" wrapText="1"/>
      <protection locked="0"/>
    </xf>
    <xf numFmtId="0" fontId="36" fillId="0" borderId="3" xfId="2" applyNumberFormat="1" applyFont="1" applyFill="1" applyBorder="1" applyAlignment="1" applyProtection="1">
      <alignment horizontal="center" vertical="center" wrapText="1"/>
      <protection locked="0"/>
    </xf>
    <xf numFmtId="0" fontId="36" fillId="0" borderId="7" xfId="2" applyNumberFormat="1" applyFont="1" applyFill="1" applyBorder="1" applyAlignment="1" applyProtection="1">
      <alignment horizontal="center" vertical="center" wrapText="1"/>
      <protection locked="0"/>
    </xf>
    <xf numFmtId="0" fontId="36" fillId="0" borderId="6" xfId="2" applyNumberFormat="1" applyFont="1" applyFill="1" applyBorder="1" applyAlignment="1" applyProtection="1">
      <alignment horizontal="center" vertical="center" wrapText="1"/>
      <protection locked="0"/>
    </xf>
  </cellXfs>
  <cellStyles count="6">
    <cellStyle name="Обычный" xfId="0" builtinId="0"/>
    <cellStyle name="Обычный 16" xfId="4"/>
    <cellStyle name="Обычный 2 2" xfId="2"/>
    <cellStyle name="Обычный 2 2 2 3" xfId="3"/>
    <cellStyle name="Обычный_Формы ФО_Мэппинг_финальный - Алтынкуль" xfId="5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leBuh\&#1054;&#1090;&#1095;&#1077;&#1090;&#1085;&#1086;&#1089;&#1090;&#1100;_&#1043;&#1041;\&#1060;&#1054;\2022\1&#1082;&#1074;22\&#1082;&#1086;&#1085;&#1089;\01_&#1059;&#1052;&#1047;_03_2022_&#1095;&#1072;&#1089;&#1090;&#1100;_1%20&#1082;&#1086;&#1085;&#10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еречень форм ФО "/>
      <sheetName val="Ф1"/>
      <sheetName val="Ф2"/>
      <sheetName val="Ф3"/>
      <sheetName val="Ф4"/>
      <sheetName val="Ф2 (IAS18)"/>
      <sheetName val="5"/>
      <sheetName val="15"/>
      <sheetName val="16 "/>
      <sheetName val="17"/>
      <sheetName val="19"/>
      <sheetName val="20"/>
      <sheetName val="21"/>
      <sheetName val="27"/>
      <sheetName val="29"/>
      <sheetName val="30"/>
      <sheetName val="31"/>
      <sheetName val="33"/>
      <sheetName val="33-1"/>
      <sheetName val="34"/>
      <sheetName val="35"/>
      <sheetName val="37"/>
      <sheetName val="37-1"/>
      <sheetName val="38"/>
      <sheetName val="39"/>
      <sheetName val="40"/>
      <sheetName val="41 "/>
      <sheetName val="42 "/>
      <sheetName val="43"/>
      <sheetName val="44 "/>
      <sheetName val="45 "/>
      <sheetName val="46"/>
      <sheetName val="47 "/>
      <sheetName val="48 "/>
      <sheetName val="49"/>
      <sheetName val="49-1"/>
      <sheetName val="50 "/>
      <sheetName val="51"/>
      <sheetName val="53"/>
      <sheetName val="54"/>
      <sheetName val="56 (2)"/>
      <sheetName val="56"/>
      <sheetName val="59"/>
      <sheetName val="62"/>
      <sheetName val="63"/>
      <sheetName val="64"/>
      <sheetName val="66"/>
      <sheetName val="80"/>
      <sheetName val="TP_МСФО15"/>
      <sheetName val="IFRS16"/>
      <sheetName val="Лист1"/>
      <sheetName val="ТР_МСФО15 заполненный"/>
    </sheetNames>
    <sheetDataSet>
      <sheetData sheetId="0" refreshError="1"/>
      <sheetData sheetId="1">
        <row r="6">
          <cell r="C6" t="str">
            <v>АО "Ульбинский металлургический завод"</v>
          </cell>
        </row>
        <row r="143">
          <cell r="A143" t="str">
            <v xml:space="preserve">Заместитель Председателя Правления </v>
          </cell>
        </row>
        <row r="144">
          <cell r="A144" t="str">
            <v>по экономике и финансам                                           ___________________</v>
          </cell>
          <cell r="C144" t="str">
            <v>Чеботарёва Людмила Анатольевна</v>
          </cell>
        </row>
      </sheetData>
      <sheetData sheetId="2" refreshError="1"/>
      <sheetData sheetId="3" refreshError="1"/>
      <sheetData sheetId="4" refreshError="1"/>
      <sheetData sheetId="5" refreshError="1"/>
      <sheetData sheetId="6">
        <row r="2463">
          <cell r="H2463">
            <v>1980257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0"/>
  <sheetViews>
    <sheetView zoomScale="70" zoomScaleNormal="70" workbookViewId="0">
      <selection activeCell="D135" sqref="D135"/>
    </sheetView>
  </sheetViews>
  <sheetFormatPr defaultColWidth="9.28515625" defaultRowHeight="12.75" outlineLevelRow="2" x14ac:dyDescent="0.2"/>
  <cols>
    <col min="1" max="1" width="74.42578125" style="1" customWidth="1"/>
    <col min="2" max="2" width="9.7109375" style="6" customWidth="1"/>
    <col min="3" max="3" width="30.42578125" style="70" customWidth="1"/>
    <col min="4" max="4" width="31.28515625" style="71" customWidth="1"/>
    <col min="5" max="5" width="13.7109375" style="5" bestFit="1" customWidth="1"/>
    <col min="6" max="6" width="13" style="5" customWidth="1"/>
    <col min="7" max="7" width="9.28515625" style="6"/>
    <col min="8" max="8" width="16.28515625" style="6" bestFit="1" customWidth="1"/>
    <col min="9" max="9" width="19.7109375" style="6" customWidth="1"/>
    <col min="10" max="16384" width="9.28515625" style="6"/>
  </cols>
  <sheetData>
    <row r="1" spans="1:4" x14ac:dyDescent="0.2">
      <c r="B1" s="2"/>
      <c r="C1" s="3"/>
      <c r="D1" s="4" t="s">
        <v>0</v>
      </c>
    </row>
    <row r="2" spans="1:4" x14ac:dyDescent="0.2">
      <c r="B2" s="2"/>
      <c r="C2" s="3"/>
      <c r="D2" s="4" t="s">
        <v>1</v>
      </c>
    </row>
    <row r="3" spans="1:4" x14ac:dyDescent="0.2">
      <c r="B3" s="2"/>
      <c r="C3" s="3"/>
      <c r="D3" s="4" t="s">
        <v>2</v>
      </c>
    </row>
    <row r="4" spans="1:4" x14ac:dyDescent="0.2">
      <c r="B4" s="2"/>
      <c r="C4" s="3"/>
      <c r="D4" s="4" t="s">
        <v>3</v>
      </c>
    </row>
    <row r="5" spans="1:4" x14ac:dyDescent="0.2">
      <c r="B5" s="2"/>
      <c r="C5" s="7" t="s">
        <v>4</v>
      </c>
      <c r="D5" s="8" t="s">
        <v>5</v>
      </c>
    </row>
    <row r="6" spans="1:4" ht="25.5" x14ac:dyDescent="0.25">
      <c r="A6" s="1" t="s">
        <v>6</v>
      </c>
      <c r="B6" s="2"/>
      <c r="C6" s="1" t="s">
        <v>7</v>
      </c>
      <c r="D6" s="9"/>
    </row>
    <row r="7" spans="1:4" ht="45" customHeight="1" x14ac:dyDescent="0.25">
      <c r="A7" s="1" t="s">
        <v>8</v>
      </c>
      <c r="B7" s="2"/>
      <c r="C7" s="1" t="s">
        <v>9</v>
      </c>
      <c r="D7" s="10"/>
    </row>
    <row r="8" spans="1:4" ht="15.75" x14ac:dyDescent="0.25">
      <c r="A8" s="1" t="s">
        <v>10</v>
      </c>
      <c r="B8" s="2"/>
      <c r="C8" s="1" t="s">
        <v>11</v>
      </c>
      <c r="D8" s="9"/>
    </row>
    <row r="9" spans="1:4" ht="15.75" x14ac:dyDescent="0.25">
      <c r="A9" s="1" t="s">
        <v>12</v>
      </c>
      <c r="B9" s="2"/>
      <c r="C9" s="1" t="s">
        <v>13</v>
      </c>
      <c r="D9" s="9"/>
    </row>
    <row r="10" spans="1:4" ht="15.75" x14ac:dyDescent="0.25">
      <c r="A10" s="1" t="s">
        <v>14</v>
      </c>
      <c r="B10" s="2"/>
      <c r="C10" s="1" t="s">
        <v>15</v>
      </c>
      <c r="D10" s="9"/>
    </row>
    <row r="11" spans="1:4" ht="15.75" x14ac:dyDescent="0.25">
      <c r="A11" s="1" t="s">
        <v>16</v>
      </c>
      <c r="B11" s="11"/>
      <c r="C11" s="12">
        <v>3832</v>
      </c>
      <c r="D11" s="9"/>
    </row>
    <row r="12" spans="1:4" ht="15.75" x14ac:dyDescent="0.25">
      <c r="A12" s="1" t="s">
        <v>17</v>
      </c>
      <c r="B12" s="2"/>
      <c r="C12" s="1" t="s">
        <v>18</v>
      </c>
      <c r="D12" s="9" t="s">
        <v>19</v>
      </c>
    </row>
    <row r="13" spans="1:4" ht="25.5" x14ac:dyDescent="0.2">
      <c r="A13" s="1" t="s">
        <v>20</v>
      </c>
      <c r="B13" s="2"/>
      <c r="C13" s="1" t="s">
        <v>21</v>
      </c>
      <c r="D13" s="13"/>
    </row>
    <row r="14" spans="1:4" x14ac:dyDescent="0.2">
      <c r="B14" s="2"/>
      <c r="C14" s="14"/>
      <c r="D14" s="15"/>
    </row>
    <row r="15" spans="1:4" x14ac:dyDescent="0.2">
      <c r="A15" s="16" t="s">
        <v>22</v>
      </c>
      <c r="B15" s="17"/>
      <c r="C15" s="17"/>
      <c r="D15" s="17"/>
    </row>
    <row r="16" spans="1:4" x14ac:dyDescent="0.2">
      <c r="A16" s="16" t="s">
        <v>23</v>
      </c>
      <c r="B16" s="18"/>
      <c r="C16" s="19">
        <v>44742</v>
      </c>
      <c r="D16" s="18"/>
    </row>
    <row r="17" spans="1:6" x14ac:dyDescent="0.2">
      <c r="A17" s="20"/>
      <c r="B17" s="21"/>
      <c r="C17" s="21"/>
      <c r="D17" s="22" t="s">
        <v>24</v>
      </c>
    </row>
    <row r="18" spans="1:6" s="24" customFormat="1" ht="25.5" customHeight="1" x14ac:dyDescent="0.25">
      <c r="A18" s="260" t="s">
        <v>25</v>
      </c>
      <c r="B18" s="260" t="s">
        <v>26</v>
      </c>
      <c r="C18" s="260" t="s">
        <v>27</v>
      </c>
      <c r="D18" s="260" t="s">
        <v>28</v>
      </c>
      <c r="E18" s="23"/>
      <c r="F18" s="23"/>
    </row>
    <row r="19" spans="1:6" s="24" customFormat="1" x14ac:dyDescent="0.25">
      <c r="A19" s="260"/>
      <c r="B19" s="260"/>
      <c r="C19" s="260"/>
      <c r="D19" s="260"/>
      <c r="E19" s="23"/>
      <c r="F19" s="23"/>
    </row>
    <row r="20" spans="1:6" s="29" customFormat="1" x14ac:dyDescent="0.2">
      <c r="A20" s="25" t="s">
        <v>29</v>
      </c>
      <c r="B20" s="26"/>
      <c r="C20" s="27"/>
      <c r="D20" s="27"/>
      <c r="E20" s="28"/>
      <c r="F20" s="28"/>
    </row>
    <row r="21" spans="1:6" x14ac:dyDescent="0.2">
      <c r="A21" s="30" t="s">
        <v>30</v>
      </c>
      <c r="B21" s="31" t="s">
        <v>31</v>
      </c>
      <c r="C21" s="32">
        <v>15426881</v>
      </c>
      <c r="D21" s="32">
        <v>12926457</v>
      </c>
    </row>
    <row r="22" spans="1:6" ht="39.200000000000003" customHeight="1" x14ac:dyDescent="0.2">
      <c r="A22" s="30" t="s">
        <v>32</v>
      </c>
      <c r="B22" s="31" t="s">
        <v>33</v>
      </c>
      <c r="C22" s="33">
        <f>SUM(C23:C27)</f>
        <v>495450</v>
      </c>
      <c r="D22" s="33">
        <f>SUM(D23:D27)</f>
        <v>518953</v>
      </c>
    </row>
    <row r="23" spans="1:6" outlineLevel="1" x14ac:dyDescent="0.2">
      <c r="A23" s="30" t="s">
        <v>34</v>
      </c>
      <c r="B23" s="31"/>
      <c r="C23" s="33"/>
      <c r="D23" s="33"/>
    </row>
    <row r="24" spans="1:6" outlineLevel="1" x14ac:dyDescent="0.2">
      <c r="A24" s="30" t="s">
        <v>35</v>
      </c>
      <c r="B24" s="31"/>
      <c r="C24" s="33">
        <v>376284</v>
      </c>
      <c r="D24" s="33">
        <v>428912</v>
      </c>
    </row>
    <row r="25" spans="1:6" ht="25.5" outlineLevel="1" x14ac:dyDescent="0.2">
      <c r="A25" s="30" t="s">
        <v>36</v>
      </c>
      <c r="B25" s="31"/>
      <c r="C25" s="33">
        <v>0</v>
      </c>
      <c r="D25" s="33">
        <v>0</v>
      </c>
    </row>
    <row r="26" spans="1:6" outlineLevel="1" x14ac:dyDescent="0.2">
      <c r="A26" s="30" t="s">
        <v>37</v>
      </c>
      <c r="B26" s="31"/>
      <c r="C26" s="33">
        <v>116729</v>
      </c>
      <c r="D26" s="33">
        <v>89318</v>
      </c>
    </row>
    <row r="27" spans="1:6" outlineLevel="1" x14ac:dyDescent="0.2">
      <c r="A27" s="30" t="s">
        <v>38</v>
      </c>
      <c r="B27" s="31"/>
      <c r="C27" s="33">
        <v>2437</v>
      </c>
      <c r="D27" s="33">
        <v>723</v>
      </c>
    </row>
    <row r="28" spans="1:6" ht="25.5" x14ac:dyDescent="0.2">
      <c r="A28" s="30" t="s">
        <v>39</v>
      </c>
      <c r="B28" s="31" t="s">
        <v>40</v>
      </c>
      <c r="C28" s="33"/>
      <c r="D28" s="33"/>
    </row>
    <row r="29" spans="1:6" ht="25.5" x14ac:dyDescent="0.2">
      <c r="A29" s="30" t="s">
        <v>41</v>
      </c>
      <c r="B29" s="31" t="s">
        <v>42</v>
      </c>
      <c r="C29" s="33"/>
      <c r="D29" s="33"/>
    </row>
    <row r="30" spans="1:6" x14ac:dyDescent="0.2">
      <c r="A30" s="30" t="s">
        <v>43</v>
      </c>
      <c r="B30" s="31" t="s">
        <v>44</v>
      </c>
      <c r="C30" s="33"/>
      <c r="D30" s="33"/>
    </row>
    <row r="31" spans="1:6" x14ac:dyDescent="0.2">
      <c r="A31" s="30" t="s">
        <v>45</v>
      </c>
      <c r="B31" s="31" t="s">
        <v>46</v>
      </c>
      <c r="C31" s="34"/>
      <c r="D31" s="34"/>
    </row>
    <row r="32" spans="1:6" x14ac:dyDescent="0.2">
      <c r="A32" s="30" t="s">
        <v>47</v>
      </c>
      <c r="B32" s="31" t="s">
        <v>48</v>
      </c>
      <c r="C32" s="35">
        <f>SUM(C33:C34)</f>
        <v>13972695</v>
      </c>
      <c r="D32" s="35">
        <f>SUM(D33:D34)</f>
        <v>12211936</v>
      </c>
    </row>
    <row r="33" spans="1:7" s="40" customFormat="1" outlineLevel="1" x14ac:dyDescent="0.2">
      <c r="A33" s="36" t="s">
        <v>49</v>
      </c>
      <c r="B33" s="37"/>
      <c r="C33" s="38">
        <v>13937472</v>
      </c>
      <c r="D33" s="38">
        <v>12182881</v>
      </c>
      <c r="E33" s="39"/>
      <c r="F33" s="39"/>
    </row>
    <row r="34" spans="1:7" s="40" customFormat="1" outlineLevel="1" x14ac:dyDescent="0.2">
      <c r="A34" s="36" t="s">
        <v>50</v>
      </c>
      <c r="B34" s="37"/>
      <c r="C34" s="38">
        <v>35223</v>
      </c>
      <c r="D34" s="38">
        <v>29055</v>
      </c>
      <c r="E34" s="39"/>
      <c r="F34" s="39"/>
    </row>
    <row r="35" spans="1:7" x14ac:dyDescent="0.2">
      <c r="A35" s="30" t="s">
        <v>51</v>
      </c>
      <c r="B35" s="31" t="s">
        <v>52</v>
      </c>
      <c r="C35" s="33">
        <v>17630</v>
      </c>
      <c r="D35" s="33">
        <v>8431</v>
      </c>
      <c r="E35" s="39"/>
      <c r="F35" s="39"/>
    </row>
    <row r="36" spans="1:7" x14ac:dyDescent="0.2">
      <c r="A36" s="30" t="s">
        <v>53</v>
      </c>
      <c r="B36" s="31" t="s">
        <v>54</v>
      </c>
      <c r="C36" s="33"/>
      <c r="D36" s="33"/>
      <c r="E36" s="39"/>
      <c r="F36" s="39"/>
    </row>
    <row r="37" spans="1:7" x14ac:dyDescent="0.2">
      <c r="A37" s="30" t="s">
        <v>55</v>
      </c>
      <c r="B37" s="31" t="s">
        <v>56</v>
      </c>
      <c r="C37" s="33">
        <v>171142</v>
      </c>
      <c r="D37" s="33">
        <v>929386</v>
      </c>
      <c r="E37" s="39"/>
      <c r="F37" s="39"/>
    </row>
    <row r="38" spans="1:7" x14ac:dyDescent="0.2">
      <c r="A38" s="30" t="s">
        <v>57</v>
      </c>
      <c r="B38" s="41" t="s">
        <v>58</v>
      </c>
      <c r="C38" s="33">
        <v>44053843</v>
      </c>
      <c r="D38" s="33">
        <v>35010024</v>
      </c>
    </row>
    <row r="39" spans="1:7" x14ac:dyDescent="0.2">
      <c r="A39" s="30" t="s">
        <v>59</v>
      </c>
      <c r="B39" s="41" t="s">
        <v>60</v>
      </c>
      <c r="C39" s="33"/>
      <c r="D39" s="33"/>
    </row>
    <row r="40" spans="1:7" x14ac:dyDescent="0.2">
      <c r="A40" s="30" t="s">
        <v>61</v>
      </c>
      <c r="B40" s="41" t="s">
        <v>62</v>
      </c>
      <c r="C40" s="33">
        <f>SUM(C41:C42)</f>
        <v>16057432</v>
      </c>
      <c r="D40" s="33">
        <f>SUM(D41:D42)</f>
        <v>13351680</v>
      </c>
      <c r="G40" s="40"/>
    </row>
    <row r="41" spans="1:7" x14ac:dyDescent="0.2">
      <c r="A41" s="30" t="s">
        <v>63</v>
      </c>
      <c r="B41" s="41"/>
      <c r="C41" s="33">
        <v>13768457</v>
      </c>
      <c r="D41" s="33">
        <v>10295343</v>
      </c>
      <c r="G41" s="40"/>
    </row>
    <row r="42" spans="1:7" x14ac:dyDescent="0.2">
      <c r="A42" s="30" t="s">
        <v>64</v>
      </c>
      <c r="B42" s="41"/>
      <c r="C42" s="33">
        <v>2288975</v>
      </c>
      <c r="D42" s="33">
        <v>3056337</v>
      </c>
      <c r="E42" s="39"/>
      <c r="F42" s="39"/>
      <c r="G42" s="40"/>
    </row>
    <row r="43" spans="1:7" s="29" customFormat="1" x14ac:dyDescent="0.2">
      <c r="A43" s="25" t="s">
        <v>65</v>
      </c>
      <c r="B43" s="42">
        <v>100</v>
      </c>
      <c r="C43" s="43">
        <f>C21+C22+C28+C29+C30+C31+C32+C35+C36+C37+C38+C39+C40</f>
        <v>90195073</v>
      </c>
      <c r="D43" s="43">
        <f>D21+D22+D28+D29+D30+D31+D32+D35+D36+D37+D38+D39+D40</f>
        <v>74956867</v>
      </c>
      <c r="E43" s="28"/>
      <c r="F43" s="28"/>
    </row>
    <row r="44" spans="1:7" s="29" customFormat="1" x14ac:dyDescent="0.2">
      <c r="A44" s="25" t="s">
        <v>66</v>
      </c>
      <c r="B44" s="42">
        <v>101</v>
      </c>
      <c r="C44" s="27"/>
      <c r="D44" s="27"/>
      <c r="E44" s="28"/>
      <c r="F44" s="28"/>
    </row>
    <row r="45" spans="1:7" s="29" customFormat="1" x14ac:dyDescent="0.2">
      <c r="A45" s="25" t="s">
        <v>67</v>
      </c>
      <c r="B45" s="42"/>
      <c r="C45" s="27"/>
      <c r="D45" s="27"/>
      <c r="E45" s="28"/>
      <c r="F45" s="28"/>
    </row>
    <row r="46" spans="1:7" x14ac:dyDescent="0.2">
      <c r="A46" s="30" t="s">
        <v>32</v>
      </c>
      <c r="B46" s="31">
        <v>110</v>
      </c>
      <c r="C46" s="33">
        <f>SUM(C47:C52)</f>
        <v>182982</v>
      </c>
      <c r="D46" s="33">
        <f>SUM(D47:D52)</f>
        <v>194058</v>
      </c>
    </row>
    <row r="47" spans="1:7" outlineLevel="1" x14ac:dyDescent="0.2">
      <c r="A47" s="30" t="s">
        <v>68</v>
      </c>
      <c r="B47" s="31"/>
      <c r="C47" s="33"/>
      <c r="D47" s="33"/>
    </row>
    <row r="48" spans="1:7" outlineLevel="1" x14ac:dyDescent="0.2">
      <c r="A48" s="30" t="s">
        <v>69</v>
      </c>
      <c r="B48" s="31"/>
      <c r="C48" s="33">
        <v>83660</v>
      </c>
      <c r="D48" s="33">
        <v>76778</v>
      </c>
    </row>
    <row r="49" spans="1:6" outlineLevel="1" x14ac:dyDescent="0.2">
      <c r="A49" s="30" t="s">
        <v>35</v>
      </c>
      <c r="B49" s="31"/>
      <c r="C49" s="33">
        <v>1766</v>
      </c>
      <c r="D49" s="33">
        <v>1766</v>
      </c>
    </row>
    <row r="50" spans="1:6" ht="25.5" outlineLevel="1" x14ac:dyDescent="0.2">
      <c r="A50" s="30" t="s">
        <v>70</v>
      </c>
      <c r="B50" s="31"/>
      <c r="C50" s="33"/>
      <c r="D50" s="33"/>
    </row>
    <row r="51" spans="1:6" outlineLevel="1" x14ac:dyDescent="0.2">
      <c r="A51" s="30" t="s">
        <v>37</v>
      </c>
      <c r="B51" s="31"/>
      <c r="C51" s="33">
        <v>97556</v>
      </c>
      <c r="D51" s="33">
        <v>115514</v>
      </c>
    </row>
    <row r="52" spans="1:6" outlineLevel="1" x14ac:dyDescent="0.2">
      <c r="A52" s="30" t="s">
        <v>71</v>
      </c>
      <c r="B52" s="31"/>
      <c r="C52" s="33"/>
      <c r="D52" s="33"/>
    </row>
    <row r="53" spans="1:6" ht="25.5" x14ac:dyDescent="0.2">
      <c r="A53" s="30" t="s">
        <v>39</v>
      </c>
      <c r="B53" s="31">
        <v>111</v>
      </c>
      <c r="C53" s="33">
        <v>765982</v>
      </c>
      <c r="D53" s="33">
        <v>765982</v>
      </c>
    </row>
    <row r="54" spans="1:6" ht="25.5" x14ac:dyDescent="0.2">
      <c r="A54" s="30" t="s">
        <v>41</v>
      </c>
      <c r="B54" s="31">
        <v>112</v>
      </c>
      <c r="C54" s="33"/>
      <c r="D54" s="33"/>
    </row>
    <row r="55" spans="1:6" x14ac:dyDescent="0.2">
      <c r="A55" s="30" t="s">
        <v>43</v>
      </c>
      <c r="B55" s="31">
        <v>113</v>
      </c>
      <c r="C55" s="33"/>
      <c r="D55" s="33"/>
    </row>
    <row r="56" spans="1:6" x14ac:dyDescent="0.2">
      <c r="A56" s="30" t="s">
        <v>72</v>
      </c>
      <c r="B56" s="31">
        <v>114</v>
      </c>
      <c r="C56" s="35">
        <v>0</v>
      </c>
      <c r="D56" s="35">
        <v>0</v>
      </c>
    </row>
    <row r="57" spans="1:6" s="40" customFormat="1" x14ac:dyDescent="0.2">
      <c r="A57" s="44" t="s">
        <v>73</v>
      </c>
      <c r="B57" s="31">
        <v>115</v>
      </c>
      <c r="C57" s="38">
        <f>SUM(C58:C59)</f>
        <v>317411</v>
      </c>
      <c r="D57" s="38">
        <f>SUM(D58:D59)</f>
        <v>2704541</v>
      </c>
      <c r="E57" s="39"/>
      <c r="F57" s="39"/>
    </row>
    <row r="58" spans="1:6" s="40" customFormat="1" outlineLevel="1" x14ac:dyDescent="0.2">
      <c r="A58" s="36" t="s">
        <v>74</v>
      </c>
      <c r="B58" s="31"/>
      <c r="C58" s="38">
        <v>0</v>
      </c>
      <c r="D58" s="38"/>
      <c r="E58" s="39"/>
      <c r="F58" s="39"/>
    </row>
    <row r="59" spans="1:6" s="40" customFormat="1" outlineLevel="1" x14ac:dyDescent="0.2">
      <c r="A59" s="36" t="s">
        <v>75</v>
      </c>
      <c r="B59" s="31"/>
      <c r="C59" s="38">
        <v>317411</v>
      </c>
      <c r="D59" s="38">
        <v>2704541</v>
      </c>
      <c r="E59" s="39"/>
      <c r="F59" s="39"/>
    </row>
    <row r="60" spans="1:6" s="40" customFormat="1" x14ac:dyDescent="0.2">
      <c r="A60" s="44" t="s">
        <v>76</v>
      </c>
      <c r="B60" s="31">
        <v>116</v>
      </c>
      <c r="C60" s="38"/>
      <c r="D60" s="38"/>
      <c r="E60" s="39"/>
      <c r="F60" s="39"/>
    </row>
    <row r="61" spans="1:6" x14ac:dyDescent="0.2">
      <c r="A61" s="30" t="s">
        <v>77</v>
      </c>
      <c r="B61" s="31">
        <v>117</v>
      </c>
      <c r="C61" s="34">
        <v>0</v>
      </c>
      <c r="D61" s="34">
        <f>SUM(D62:D63)</f>
        <v>0</v>
      </c>
    </row>
    <row r="62" spans="1:6" s="40" customFormat="1" outlineLevel="1" x14ac:dyDescent="0.2">
      <c r="A62" s="36" t="s">
        <v>49</v>
      </c>
      <c r="B62" s="37"/>
      <c r="C62" s="38"/>
      <c r="D62" s="38"/>
      <c r="E62" s="39"/>
      <c r="F62" s="39"/>
    </row>
    <row r="63" spans="1:6" s="40" customFormat="1" outlineLevel="1" x14ac:dyDescent="0.2">
      <c r="A63" s="36" t="s">
        <v>50</v>
      </c>
      <c r="B63" s="37"/>
      <c r="C63" s="38"/>
      <c r="D63" s="38"/>
      <c r="E63" s="39"/>
      <c r="F63" s="39"/>
    </row>
    <row r="64" spans="1:6" s="40" customFormat="1" x14ac:dyDescent="0.2">
      <c r="A64" s="44" t="s">
        <v>78</v>
      </c>
      <c r="B64" s="31">
        <v>118</v>
      </c>
      <c r="C64" s="38"/>
      <c r="D64" s="38"/>
      <c r="E64" s="39"/>
      <c r="F64" s="39"/>
    </row>
    <row r="65" spans="1:7" s="40" customFormat="1" x14ac:dyDescent="0.2">
      <c r="A65" s="44" t="s">
        <v>79</v>
      </c>
      <c r="B65" s="31">
        <v>119</v>
      </c>
      <c r="C65" s="38"/>
      <c r="D65" s="38"/>
      <c r="E65" s="39"/>
      <c r="F65" s="39"/>
    </row>
    <row r="66" spans="1:7" x14ac:dyDescent="0.2">
      <c r="A66" s="30" t="s">
        <v>80</v>
      </c>
      <c r="B66" s="31">
        <v>120</v>
      </c>
      <c r="C66" s="33"/>
      <c r="D66" s="33"/>
    </row>
    <row r="67" spans="1:7" x14ac:dyDescent="0.2">
      <c r="A67" s="30" t="s">
        <v>81</v>
      </c>
      <c r="B67" s="31">
        <v>121</v>
      </c>
      <c r="C67" s="33">
        <v>24255572</v>
      </c>
      <c r="D67" s="33">
        <v>23741487</v>
      </c>
    </row>
    <row r="68" spans="1:7" x14ac:dyDescent="0.2">
      <c r="A68" s="30" t="s">
        <v>82</v>
      </c>
      <c r="B68" s="31">
        <v>122</v>
      </c>
      <c r="C68" s="33">
        <v>136881</v>
      </c>
      <c r="D68" s="33">
        <v>175481</v>
      </c>
    </row>
    <row r="69" spans="1:7" x14ac:dyDescent="0.2">
      <c r="A69" s="30" t="s">
        <v>59</v>
      </c>
      <c r="B69" s="31">
        <v>123</v>
      </c>
      <c r="C69" s="33"/>
      <c r="D69" s="33"/>
    </row>
    <row r="70" spans="1:7" x14ac:dyDescent="0.2">
      <c r="A70" s="30" t="s">
        <v>83</v>
      </c>
      <c r="B70" s="31">
        <v>124</v>
      </c>
      <c r="C70" s="33">
        <v>316105</v>
      </c>
      <c r="D70" s="33">
        <v>317098</v>
      </c>
    </row>
    <row r="71" spans="1:7" x14ac:dyDescent="0.2">
      <c r="A71" s="30" t="s">
        <v>84</v>
      </c>
      <c r="B71" s="31">
        <v>125</v>
      </c>
      <c r="C71" s="33">
        <v>2274953</v>
      </c>
      <c r="D71" s="33">
        <v>2308509</v>
      </c>
    </row>
    <row r="72" spans="1:7" x14ac:dyDescent="0.2">
      <c r="A72" s="30" t="s">
        <v>85</v>
      </c>
      <c r="B72" s="31">
        <v>126</v>
      </c>
      <c r="C72" s="33">
        <v>34863</v>
      </c>
      <c r="D72" s="33">
        <v>34889</v>
      </c>
    </row>
    <row r="73" spans="1:7" x14ac:dyDescent="0.2">
      <c r="A73" s="30" t="s">
        <v>86</v>
      </c>
      <c r="B73" s="31">
        <v>127</v>
      </c>
      <c r="C73" s="34">
        <f>SUM(C74:C76)</f>
        <v>6254823</v>
      </c>
      <c r="D73" s="34">
        <f>SUM(D74:D76)</f>
        <v>6789876</v>
      </c>
      <c r="G73" s="40"/>
    </row>
    <row r="74" spans="1:7" outlineLevel="1" x14ac:dyDescent="0.2">
      <c r="A74" s="36" t="s">
        <v>87</v>
      </c>
      <c r="B74" s="37"/>
      <c r="C74" s="38">
        <v>1779356</v>
      </c>
      <c r="D74" s="38">
        <v>1934328</v>
      </c>
    </row>
    <row r="75" spans="1:7" outlineLevel="1" x14ac:dyDescent="0.2">
      <c r="A75" s="45" t="s">
        <v>86</v>
      </c>
      <c r="B75" s="37"/>
      <c r="C75" s="38">
        <v>4475467</v>
      </c>
      <c r="D75" s="38">
        <v>4855548</v>
      </c>
    </row>
    <row r="76" spans="1:7" outlineLevel="1" x14ac:dyDescent="0.2">
      <c r="A76" s="36" t="s">
        <v>88</v>
      </c>
      <c r="B76" s="37"/>
      <c r="C76" s="38">
        <v>0</v>
      </c>
      <c r="D76" s="38">
        <v>0</v>
      </c>
      <c r="E76" s="39"/>
    </row>
    <row r="77" spans="1:7" s="29" customFormat="1" x14ac:dyDescent="0.2">
      <c r="A77" s="25" t="s">
        <v>89</v>
      </c>
      <c r="B77" s="42">
        <v>200</v>
      </c>
      <c r="C77" s="43">
        <f>C46+C53+C54+C55+C56+C57+C60+C61+C64+C650+C66+C67+C68+C69+C70+C71+C72+C73+C65</f>
        <v>34539572</v>
      </c>
      <c r="D77" s="43">
        <f>D46+D53+D54+D55+D56+D57+D60+D61+D64+D650+D66+D67+D68+D69+D70+D71+D72+D73+D65</f>
        <v>37031921</v>
      </c>
      <c r="E77" s="28"/>
      <c r="F77" s="28"/>
    </row>
    <row r="78" spans="1:7" s="29" customFormat="1" x14ac:dyDescent="0.2">
      <c r="A78" s="25" t="s">
        <v>90</v>
      </c>
      <c r="B78" s="26"/>
      <c r="C78" s="43">
        <f>C77+C44+C43</f>
        <v>124734645</v>
      </c>
      <c r="D78" s="43">
        <f>D77+D44+D43</f>
        <v>111988788</v>
      </c>
      <c r="E78" s="28"/>
      <c r="F78" s="28"/>
    </row>
    <row r="79" spans="1:7" s="50" customFormat="1" ht="25.5" x14ac:dyDescent="0.25">
      <c r="A79" s="46" t="s">
        <v>91</v>
      </c>
      <c r="B79" s="47" t="s">
        <v>26</v>
      </c>
      <c r="C79" s="48"/>
      <c r="D79" s="48"/>
      <c r="E79" s="49"/>
      <c r="F79" s="49"/>
    </row>
    <row r="80" spans="1:7" s="29" customFormat="1" x14ac:dyDescent="0.2">
      <c r="A80" s="25" t="s">
        <v>92</v>
      </c>
      <c r="B80" s="26"/>
      <c r="C80" s="27"/>
      <c r="D80" s="27"/>
      <c r="E80" s="28"/>
      <c r="F80" s="28"/>
    </row>
    <row r="81" spans="1:6" ht="25.5" x14ac:dyDescent="0.2">
      <c r="A81" s="30" t="s">
        <v>93</v>
      </c>
      <c r="B81" s="31">
        <v>210</v>
      </c>
      <c r="C81" s="34">
        <f>SUM(C82:C85)</f>
        <v>279119</v>
      </c>
      <c r="D81" s="34">
        <f>SUM(D82:D85)</f>
        <v>265770</v>
      </c>
    </row>
    <row r="82" spans="1:6" s="40" customFormat="1" outlineLevel="2" x14ac:dyDescent="0.2">
      <c r="A82" s="36" t="s">
        <v>94</v>
      </c>
      <c r="B82" s="37"/>
      <c r="C82" s="38"/>
      <c r="D82" s="38"/>
      <c r="E82" s="5"/>
      <c r="F82" s="5"/>
    </row>
    <row r="83" spans="1:6" s="40" customFormat="1" outlineLevel="2" x14ac:dyDescent="0.2">
      <c r="A83" s="51" t="s">
        <v>95</v>
      </c>
      <c r="B83" s="37"/>
      <c r="C83" s="38">
        <v>13883</v>
      </c>
      <c r="D83" s="38">
        <v>17804</v>
      </c>
      <c r="E83" s="39"/>
      <c r="F83" s="39"/>
    </row>
    <row r="84" spans="1:6" s="40" customFormat="1" outlineLevel="2" x14ac:dyDescent="0.2">
      <c r="A84" s="36" t="s">
        <v>96</v>
      </c>
      <c r="B84" s="37"/>
      <c r="C84" s="38"/>
      <c r="D84" s="38"/>
      <c r="E84" s="39"/>
      <c r="F84" s="39"/>
    </row>
    <row r="85" spans="1:6" s="40" customFormat="1" outlineLevel="2" x14ac:dyDescent="0.2">
      <c r="A85" s="36" t="s">
        <v>97</v>
      </c>
      <c r="B85" s="37"/>
      <c r="C85" s="38">
        <v>265236</v>
      </c>
      <c r="D85" s="38">
        <v>247966</v>
      </c>
      <c r="E85" s="39"/>
      <c r="F85" s="39"/>
    </row>
    <row r="86" spans="1:6" s="40" customFormat="1" ht="25.5" outlineLevel="2" x14ac:dyDescent="0.2">
      <c r="A86" s="30" t="s">
        <v>98</v>
      </c>
      <c r="B86" s="31">
        <v>211</v>
      </c>
      <c r="C86" s="38"/>
      <c r="D86" s="38"/>
      <c r="E86" s="39"/>
      <c r="F86" s="39"/>
    </row>
    <row r="87" spans="1:6" x14ac:dyDescent="0.2">
      <c r="A87" s="30" t="s">
        <v>43</v>
      </c>
      <c r="B87" s="31">
        <v>212</v>
      </c>
      <c r="C87" s="33"/>
      <c r="D87" s="33"/>
    </row>
    <row r="88" spans="1:6" x14ac:dyDescent="0.2">
      <c r="A88" s="30" t="s">
        <v>99</v>
      </c>
      <c r="B88" s="31">
        <v>213</v>
      </c>
      <c r="C88" s="34">
        <f>SUM(C89:C90)</f>
        <v>582336</v>
      </c>
      <c r="D88" s="34">
        <f>SUM(D89:D90)</f>
        <v>0</v>
      </c>
    </row>
    <row r="89" spans="1:6" s="40" customFormat="1" outlineLevel="1" x14ac:dyDescent="0.2">
      <c r="A89" s="36" t="s">
        <v>100</v>
      </c>
      <c r="B89" s="37"/>
      <c r="C89" s="38"/>
      <c r="D89" s="38"/>
      <c r="E89" s="5"/>
      <c r="F89" s="5"/>
    </row>
    <row r="90" spans="1:6" s="40" customFormat="1" outlineLevel="1" x14ac:dyDescent="0.2">
      <c r="A90" s="36" t="s">
        <v>101</v>
      </c>
      <c r="B90" s="37"/>
      <c r="C90" s="38">
        <v>582336</v>
      </c>
      <c r="D90" s="38"/>
      <c r="E90" s="5"/>
      <c r="F90" s="39"/>
    </row>
    <row r="91" spans="1:6" x14ac:dyDescent="0.2">
      <c r="A91" s="30" t="s">
        <v>102</v>
      </c>
      <c r="B91" s="31">
        <v>214</v>
      </c>
      <c r="C91" s="34">
        <f>C92+C93</f>
        <v>6228123</v>
      </c>
      <c r="D91" s="34">
        <f>D92+D93</f>
        <v>9267444</v>
      </c>
    </row>
    <row r="92" spans="1:6" s="40" customFormat="1" outlineLevel="1" x14ac:dyDescent="0.2">
      <c r="A92" s="36" t="s">
        <v>103</v>
      </c>
      <c r="B92" s="37"/>
      <c r="C92" s="38">
        <v>5601459</v>
      </c>
      <c r="D92" s="38">
        <v>8472925</v>
      </c>
      <c r="E92" s="39"/>
      <c r="F92" s="39"/>
    </row>
    <row r="93" spans="1:6" s="40" customFormat="1" outlineLevel="1" x14ac:dyDescent="0.2">
      <c r="A93" s="36" t="s">
        <v>104</v>
      </c>
      <c r="B93" s="37"/>
      <c r="C93" s="38">
        <v>626664</v>
      </c>
      <c r="D93" s="38">
        <v>794519</v>
      </c>
      <c r="E93" s="39"/>
      <c r="F93" s="39"/>
    </row>
    <row r="94" spans="1:6" x14ac:dyDescent="0.2">
      <c r="A94" s="30" t="s">
        <v>105</v>
      </c>
      <c r="B94" s="31">
        <v>215</v>
      </c>
      <c r="C94" s="33">
        <v>2040395</v>
      </c>
      <c r="D94" s="33">
        <v>2442389</v>
      </c>
    </row>
    <row r="95" spans="1:6" x14ac:dyDescent="0.2">
      <c r="A95" s="30" t="s">
        <v>106</v>
      </c>
      <c r="B95" s="31">
        <v>216</v>
      </c>
      <c r="C95" s="33">
        <v>0</v>
      </c>
      <c r="D95" s="33">
        <v>19621</v>
      </c>
    </row>
    <row r="96" spans="1:6" x14ac:dyDescent="0.2">
      <c r="A96" s="30" t="s">
        <v>107</v>
      </c>
      <c r="B96" s="31">
        <v>217</v>
      </c>
      <c r="C96" s="33">
        <v>654984</v>
      </c>
      <c r="D96" s="33">
        <v>687358</v>
      </c>
    </row>
    <row r="97" spans="1:7" x14ac:dyDescent="0.2">
      <c r="A97" s="30" t="s">
        <v>108</v>
      </c>
      <c r="B97" s="31">
        <v>218</v>
      </c>
      <c r="C97" s="33">
        <v>908</v>
      </c>
      <c r="D97" s="33">
        <v>4038</v>
      </c>
    </row>
    <row r="98" spans="1:7" x14ac:dyDescent="0.2">
      <c r="A98" s="30" t="s">
        <v>109</v>
      </c>
      <c r="B98" s="31">
        <v>219</v>
      </c>
      <c r="C98" s="33">
        <v>27223380</v>
      </c>
      <c r="D98" s="33">
        <v>17392251</v>
      </c>
    </row>
    <row r="99" spans="1:7" x14ac:dyDescent="0.2">
      <c r="A99" s="30" t="s">
        <v>110</v>
      </c>
      <c r="B99" s="31">
        <v>220</v>
      </c>
      <c r="C99" s="33"/>
      <c r="D99" s="33"/>
    </row>
    <row r="100" spans="1:7" x14ac:dyDescent="0.2">
      <c r="A100" s="30" t="s">
        <v>111</v>
      </c>
      <c r="B100" s="31">
        <v>221</v>
      </c>
      <c r="C100" s="33">
        <v>3831400</v>
      </c>
      <c r="D100" s="33">
        <v>50328</v>
      </c>
    </row>
    <row r="101" spans="1:7" x14ac:dyDescent="0.2">
      <c r="A101" s="30" t="s">
        <v>112</v>
      </c>
      <c r="B101" s="31">
        <v>222</v>
      </c>
      <c r="C101" s="33">
        <f>SUM(C102:C103)</f>
        <v>1138016</v>
      </c>
      <c r="D101" s="33">
        <f>SUM(D102:D103)</f>
        <v>1110852</v>
      </c>
      <c r="G101" s="40"/>
    </row>
    <row r="102" spans="1:7" x14ac:dyDescent="0.2">
      <c r="A102" s="30" t="s">
        <v>113</v>
      </c>
      <c r="B102" s="31"/>
      <c r="C102" s="33">
        <v>610604</v>
      </c>
      <c r="D102" s="33">
        <v>522875</v>
      </c>
      <c r="G102" s="40"/>
    </row>
    <row r="103" spans="1:7" x14ac:dyDescent="0.2">
      <c r="A103" s="30" t="s">
        <v>64</v>
      </c>
      <c r="B103" s="31"/>
      <c r="C103" s="33">
        <v>527412</v>
      </c>
      <c r="D103" s="33">
        <v>587977</v>
      </c>
      <c r="E103" s="39"/>
      <c r="G103" s="40"/>
    </row>
    <row r="104" spans="1:7" s="29" customFormat="1" x14ac:dyDescent="0.2">
      <c r="A104" s="25" t="s">
        <v>114</v>
      </c>
      <c r="B104" s="42">
        <v>300</v>
      </c>
      <c r="C104" s="43">
        <f>SUM(C80:C101)-SUM(C82:C85)-SUM(C89:C90)-SUM(C92:C93)</f>
        <v>41978661</v>
      </c>
      <c r="D104" s="43">
        <f>SUM(D80:D101)-SUM(D82:D85)-SUM(D89:D90)-SUM(D92:D93)</f>
        <v>31240051</v>
      </c>
      <c r="E104" s="28"/>
      <c r="F104" s="28"/>
    </row>
    <row r="105" spans="1:7" s="29" customFormat="1" x14ac:dyDescent="0.2">
      <c r="A105" s="25" t="s">
        <v>115</v>
      </c>
      <c r="B105" s="42">
        <v>301</v>
      </c>
      <c r="C105" s="27"/>
      <c r="D105" s="27"/>
      <c r="E105" s="28"/>
      <c r="F105" s="28"/>
    </row>
    <row r="106" spans="1:7" s="29" customFormat="1" x14ac:dyDescent="0.2">
      <c r="A106" s="25" t="s">
        <v>116</v>
      </c>
      <c r="B106" s="26"/>
      <c r="C106" s="27"/>
      <c r="D106" s="27"/>
      <c r="E106" s="28"/>
      <c r="F106" s="28"/>
    </row>
    <row r="107" spans="1:7" ht="25.5" x14ac:dyDescent="0.2">
      <c r="A107" s="30" t="s">
        <v>117</v>
      </c>
      <c r="B107" s="31">
        <v>310</v>
      </c>
      <c r="C107" s="52">
        <f>SUM(C108:C111)</f>
        <v>411463</v>
      </c>
      <c r="D107" s="52">
        <f>SUM(D108:D111)</f>
        <v>447724</v>
      </c>
    </row>
    <row r="108" spans="1:7" s="40" customFormat="1" outlineLevel="2" x14ac:dyDescent="0.2">
      <c r="A108" s="36" t="s">
        <v>94</v>
      </c>
      <c r="B108" s="37"/>
      <c r="C108" s="38"/>
      <c r="D108" s="38"/>
      <c r="E108" s="5"/>
      <c r="F108" s="5"/>
    </row>
    <row r="109" spans="1:7" s="40" customFormat="1" ht="25.5" outlineLevel="2" x14ac:dyDescent="0.2">
      <c r="A109" s="53" t="s">
        <v>95</v>
      </c>
      <c r="B109" s="37"/>
      <c r="C109" s="38">
        <v>146636</v>
      </c>
      <c r="D109" s="38">
        <v>182897</v>
      </c>
      <c r="E109" s="39"/>
      <c r="F109" s="39"/>
    </row>
    <row r="110" spans="1:7" s="40" customFormat="1" outlineLevel="2" x14ac:dyDescent="0.2">
      <c r="A110" s="36" t="s">
        <v>96</v>
      </c>
      <c r="B110" s="37"/>
      <c r="C110" s="38"/>
      <c r="D110" s="38"/>
      <c r="E110" s="39"/>
      <c r="F110" s="39"/>
    </row>
    <row r="111" spans="1:7" s="40" customFormat="1" outlineLevel="2" x14ac:dyDescent="0.2">
      <c r="A111" s="36" t="s">
        <v>118</v>
      </c>
      <c r="B111" s="37"/>
      <c r="C111" s="38">
        <v>264827</v>
      </c>
      <c r="D111" s="38">
        <v>264827</v>
      </c>
      <c r="E111" s="39"/>
      <c r="F111" s="39"/>
    </row>
    <row r="112" spans="1:7" s="40" customFormat="1" ht="25.5" outlineLevel="2" x14ac:dyDescent="0.2">
      <c r="A112" s="30" t="s">
        <v>119</v>
      </c>
      <c r="B112" s="31">
        <v>311</v>
      </c>
      <c r="C112" s="38"/>
      <c r="D112" s="38"/>
      <c r="E112" s="39"/>
      <c r="F112" s="39"/>
    </row>
    <row r="113" spans="1:7" x14ac:dyDescent="0.2">
      <c r="A113" s="30" t="s">
        <v>43</v>
      </c>
      <c r="B113" s="31">
        <v>312</v>
      </c>
      <c r="C113" s="33"/>
      <c r="D113" s="33"/>
    </row>
    <row r="114" spans="1:7" x14ac:dyDescent="0.2">
      <c r="A114" s="30" t="s">
        <v>120</v>
      </c>
      <c r="B114" s="31">
        <v>313</v>
      </c>
      <c r="C114" s="52">
        <f>SUM(C115:C116)</f>
        <v>640769</v>
      </c>
      <c r="D114" s="52">
        <f>SUM(D115:D116)</f>
        <v>108057</v>
      </c>
    </row>
    <row r="115" spans="1:7" s="40" customFormat="1" outlineLevel="1" x14ac:dyDescent="0.2">
      <c r="A115" s="36" t="s">
        <v>100</v>
      </c>
      <c r="B115" s="37"/>
      <c r="C115" s="38"/>
      <c r="D115" s="38"/>
      <c r="E115" s="39"/>
      <c r="F115" s="39"/>
    </row>
    <row r="116" spans="1:7" s="40" customFormat="1" outlineLevel="1" x14ac:dyDescent="0.2">
      <c r="A116" s="36" t="s">
        <v>101</v>
      </c>
      <c r="B116" s="37"/>
      <c r="C116" s="38">
        <v>640769</v>
      </c>
      <c r="D116" s="38">
        <v>108057</v>
      </c>
      <c r="E116" s="39"/>
      <c r="F116" s="39"/>
    </row>
    <row r="117" spans="1:7" x14ac:dyDescent="0.2">
      <c r="A117" s="30" t="s">
        <v>121</v>
      </c>
      <c r="B117" s="31">
        <v>314</v>
      </c>
      <c r="C117" s="52">
        <f>SUM(C118:C119)</f>
        <v>32087</v>
      </c>
      <c r="D117" s="52">
        <f>SUM(D118:D119)</f>
        <v>0</v>
      </c>
    </row>
    <row r="118" spans="1:7" s="40" customFormat="1" outlineLevel="1" x14ac:dyDescent="0.2">
      <c r="A118" s="36" t="s">
        <v>103</v>
      </c>
      <c r="B118" s="37"/>
      <c r="C118" s="38"/>
      <c r="D118" s="38"/>
      <c r="E118" s="39"/>
      <c r="F118" s="39"/>
    </row>
    <row r="119" spans="1:7" s="40" customFormat="1" outlineLevel="1" x14ac:dyDescent="0.2">
      <c r="A119" s="36" t="s">
        <v>104</v>
      </c>
      <c r="B119" s="37"/>
      <c r="C119" s="38">
        <v>32087</v>
      </c>
      <c r="D119" s="38"/>
      <c r="E119" s="39"/>
      <c r="F119" s="39"/>
    </row>
    <row r="120" spans="1:7" x14ac:dyDescent="0.2">
      <c r="A120" s="30" t="s">
        <v>122</v>
      </c>
      <c r="B120" s="31">
        <v>315</v>
      </c>
      <c r="C120" s="33">
        <v>1544459</v>
      </c>
      <c r="D120" s="33">
        <v>1468689</v>
      </c>
    </row>
    <row r="121" spans="1:7" x14ac:dyDescent="0.2">
      <c r="A121" s="30" t="s">
        <v>123</v>
      </c>
      <c r="B121" s="31">
        <v>316</v>
      </c>
      <c r="C121" s="33">
        <v>1785383</v>
      </c>
      <c r="D121" s="33">
        <v>1804842</v>
      </c>
    </row>
    <row r="122" spans="1:7" x14ac:dyDescent="0.2">
      <c r="A122" s="30" t="s">
        <v>107</v>
      </c>
      <c r="B122" s="31">
        <v>317</v>
      </c>
      <c r="C122" s="33">
        <v>204778</v>
      </c>
      <c r="D122" s="33">
        <v>204778</v>
      </c>
    </row>
    <row r="123" spans="1:7" ht="15" customHeight="1" x14ac:dyDescent="0.2">
      <c r="A123" s="30" t="s">
        <v>124</v>
      </c>
      <c r="B123" s="31">
        <v>318</v>
      </c>
      <c r="C123" s="33"/>
      <c r="D123" s="33"/>
    </row>
    <row r="124" spans="1:7" x14ac:dyDescent="0.2">
      <c r="A124" s="30" t="s">
        <v>125</v>
      </c>
      <c r="B124" s="31">
        <v>319</v>
      </c>
      <c r="C124" s="33"/>
      <c r="D124" s="33"/>
    </row>
    <row r="125" spans="1:7" x14ac:dyDescent="0.2">
      <c r="A125" s="30" t="s">
        <v>110</v>
      </c>
      <c r="B125" s="31">
        <v>320</v>
      </c>
      <c r="C125" s="33"/>
      <c r="D125" s="33"/>
    </row>
    <row r="126" spans="1:7" s="55" customFormat="1" x14ac:dyDescent="0.2">
      <c r="A126" s="30" t="s">
        <v>126</v>
      </c>
      <c r="B126" s="31">
        <v>321</v>
      </c>
      <c r="C126" s="33">
        <f>SUM(C127:C128)</f>
        <v>1926942</v>
      </c>
      <c r="D126" s="33">
        <f>SUM(D127:D128)</f>
        <v>1355796</v>
      </c>
      <c r="E126" s="5"/>
      <c r="F126" s="54"/>
      <c r="G126" s="40"/>
    </row>
    <row r="127" spans="1:7" s="55" customFormat="1" x14ac:dyDescent="0.2">
      <c r="A127" s="30" t="s">
        <v>127</v>
      </c>
      <c r="B127" s="31"/>
      <c r="C127" s="33">
        <v>1926942</v>
      </c>
      <c r="D127" s="33">
        <v>1355796</v>
      </c>
      <c r="E127" s="5"/>
      <c r="F127" s="54"/>
      <c r="G127" s="40"/>
    </row>
    <row r="128" spans="1:7" s="55" customFormat="1" x14ac:dyDescent="0.2">
      <c r="A128" s="30" t="s">
        <v>64</v>
      </c>
      <c r="B128" s="31"/>
      <c r="C128" s="33"/>
      <c r="D128" s="33"/>
      <c r="E128" s="5"/>
      <c r="F128" s="54"/>
      <c r="G128" s="40"/>
    </row>
    <row r="129" spans="1:6" s="29" customFormat="1" x14ac:dyDescent="0.2">
      <c r="A129" s="25" t="s">
        <v>128</v>
      </c>
      <c r="B129" s="42">
        <v>400</v>
      </c>
      <c r="C129" s="43">
        <f>C107+C113+C114+C117+C120+C121+C126+C122+C123+C124+C125</f>
        <v>6545881</v>
      </c>
      <c r="D129" s="43">
        <f>D107+D113+D114+D117+D120+D121+D126+D122+D123+D124+D125</f>
        <v>5389886</v>
      </c>
      <c r="E129" s="28"/>
      <c r="F129" s="28"/>
    </row>
    <row r="130" spans="1:6" s="29" customFormat="1" x14ac:dyDescent="0.2">
      <c r="A130" s="25" t="s">
        <v>129</v>
      </c>
      <c r="B130" s="26"/>
      <c r="C130" s="27"/>
      <c r="D130" s="27"/>
      <c r="E130" s="28"/>
      <c r="F130" s="28"/>
    </row>
    <row r="131" spans="1:6" x14ac:dyDescent="0.2">
      <c r="A131" s="30" t="s">
        <v>130</v>
      </c>
      <c r="B131" s="31">
        <v>410</v>
      </c>
      <c r="C131" s="33">
        <v>4405169</v>
      </c>
      <c r="D131" s="33">
        <v>4405169</v>
      </c>
    </row>
    <row r="132" spans="1:6" x14ac:dyDescent="0.2">
      <c r="A132" s="30" t="s">
        <v>131</v>
      </c>
      <c r="B132" s="31">
        <v>411</v>
      </c>
      <c r="C132" s="33"/>
      <c r="D132" s="33"/>
    </row>
    <row r="133" spans="1:6" x14ac:dyDescent="0.2">
      <c r="A133" s="30" t="s">
        <v>132</v>
      </c>
      <c r="B133" s="31">
        <v>412</v>
      </c>
      <c r="C133" s="33"/>
      <c r="D133" s="33"/>
    </row>
    <row r="134" spans="1:6" x14ac:dyDescent="0.2">
      <c r="A134" s="30" t="s">
        <v>133</v>
      </c>
      <c r="B134" s="31">
        <v>413</v>
      </c>
      <c r="C134" s="33">
        <v>177633</v>
      </c>
      <c r="D134" s="33">
        <v>263158</v>
      </c>
    </row>
    <row r="135" spans="1:6" x14ac:dyDescent="0.2">
      <c r="A135" s="30" t="s">
        <v>134</v>
      </c>
      <c r="B135" s="31">
        <v>414</v>
      </c>
      <c r="C135" s="33">
        <v>71627301</v>
      </c>
      <c r="D135" s="33">
        <v>70690524</v>
      </c>
    </row>
    <row r="136" spans="1:6" x14ac:dyDescent="0.2">
      <c r="A136" s="30" t="s">
        <v>135</v>
      </c>
      <c r="B136" s="31">
        <v>415</v>
      </c>
      <c r="C136" s="33"/>
      <c r="D136" s="33"/>
    </row>
    <row r="137" spans="1:6" s="29" customFormat="1" ht="25.5" x14ac:dyDescent="0.2">
      <c r="A137" s="25" t="s">
        <v>136</v>
      </c>
      <c r="B137" s="42">
        <v>420</v>
      </c>
      <c r="C137" s="43">
        <f>SUM(C130:C136)</f>
        <v>76210103</v>
      </c>
      <c r="D137" s="43">
        <f>SUM(D130:D136)</f>
        <v>75358851</v>
      </c>
      <c r="E137" s="28"/>
      <c r="F137" s="28"/>
    </row>
    <row r="138" spans="1:6" s="29" customFormat="1" x14ac:dyDescent="0.2">
      <c r="A138" s="25" t="s">
        <v>137</v>
      </c>
      <c r="B138" s="42">
        <v>421</v>
      </c>
      <c r="C138" s="27"/>
      <c r="D138" s="27"/>
      <c r="E138" s="28"/>
      <c r="F138" s="28"/>
    </row>
    <row r="139" spans="1:6" s="29" customFormat="1" x14ac:dyDescent="0.2">
      <c r="A139" s="25" t="s">
        <v>138</v>
      </c>
      <c r="B139" s="42">
        <v>500</v>
      </c>
      <c r="C139" s="43">
        <f>C137+C138</f>
        <v>76210103</v>
      </c>
      <c r="D139" s="43">
        <f>D137+D138</f>
        <v>75358851</v>
      </c>
      <c r="E139" s="28"/>
      <c r="F139" s="28"/>
    </row>
    <row r="140" spans="1:6" s="29" customFormat="1" x14ac:dyDescent="0.2">
      <c r="A140" s="25" t="s">
        <v>139</v>
      </c>
      <c r="B140" s="42"/>
      <c r="C140" s="43">
        <f>C104+C129+C139</f>
        <v>124734645</v>
      </c>
      <c r="D140" s="43">
        <f>D104+D129+D139</f>
        <v>111988788</v>
      </c>
      <c r="E140" s="28"/>
      <c r="F140" s="28"/>
    </row>
    <row r="141" spans="1:6" s="29" customFormat="1" x14ac:dyDescent="0.2">
      <c r="A141" s="56"/>
      <c r="B141" s="57"/>
      <c r="C141" s="58"/>
      <c r="D141" s="58"/>
      <c r="E141" s="28"/>
      <c r="F141" s="28"/>
    </row>
    <row r="142" spans="1:6" x14ac:dyDescent="0.2">
      <c r="A142" s="20"/>
      <c r="B142" s="59"/>
      <c r="C142" s="60"/>
      <c r="D142" s="60"/>
    </row>
    <row r="143" spans="1:6" s="63" customFormat="1" x14ac:dyDescent="0.2">
      <c r="A143" s="61" t="s">
        <v>140</v>
      </c>
      <c r="B143" s="62"/>
      <c r="C143" s="62"/>
      <c r="D143" s="62"/>
      <c r="E143" s="5"/>
      <c r="F143" s="5"/>
    </row>
    <row r="144" spans="1:6" s="63" customFormat="1" ht="15" x14ac:dyDescent="0.35">
      <c r="A144" s="61" t="s">
        <v>141</v>
      </c>
      <c r="B144" s="64"/>
      <c r="C144" s="65" t="s">
        <v>142</v>
      </c>
      <c r="D144" s="66"/>
      <c r="E144" s="5"/>
      <c r="F144" s="5"/>
    </row>
    <row r="145" spans="1:6" s="63" customFormat="1" x14ac:dyDescent="0.2">
      <c r="A145" s="67"/>
      <c r="B145" s="59"/>
      <c r="C145" s="59"/>
      <c r="D145" s="68"/>
      <c r="E145" s="5"/>
      <c r="F145" s="5"/>
    </row>
    <row r="146" spans="1:6" s="63" customFormat="1" x14ac:dyDescent="0.2">
      <c r="A146" s="69"/>
      <c r="B146" s="6"/>
      <c r="C146" s="70"/>
      <c r="D146" s="71"/>
      <c r="E146" s="5"/>
      <c r="F146" s="5"/>
    </row>
    <row r="147" spans="1:6" s="256" customFormat="1" x14ac:dyDescent="0.2">
      <c r="A147" s="254" t="s">
        <v>383</v>
      </c>
      <c r="B147" s="257"/>
      <c r="C147" s="258" t="s">
        <v>384</v>
      </c>
      <c r="D147" s="259"/>
      <c r="E147" s="255"/>
      <c r="F147" s="255"/>
    </row>
    <row r="148" spans="1:6" ht="15" x14ac:dyDescent="0.2">
      <c r="A148" s="72"/>
      <c r="C148" s="73"/>
    </row>
    <row r="149" spans="1:6" x14ac:dyDescent="0.2">
      <c r="A149" s="74" t="s">
        <v>143</v>
      </c>
    </row>
    <row r="150" spans="1:6" x14ac:dyDescent="0.2">
      <c r="A150" s="75"/>
      <c r="B150" s="76"/>
      <c r="C150" s="77"/>
      <c r="D150" s="78"/>
    </row>
  </sheetData>
  <mergeCells count="4">
    <mergeCell ref="A18:A19"/>
    <mergeCell ref="B18:B19"/>
    <mergeCell ref="C18:C19"/>
    <mergeCell ref="D18:D1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67"/>
  <sheetViews>
    <sheetView zoomScale="80" zoomScaleNormal="80" workbookViewId="0">
      <selection activeCell="F43" sqref="F43"/>
    </sheetView>
  </sheetViews>
  <sheetFormatPr defaultColWidth="9.28515625" defaultRowHeight="12.75" x14ac:dyDescent="0.2"/>
  <cols>
    <col min="1" max="1" width="64" style="86" customWidth="1"/>
    <col min="2" max="2" width="7.7109375" style="86" customWidth="1"/>
    <col min="3" max="3" width="22.28515625" style="86" customWidth="1"/>
    <col min="4" max="4" width="21.140625" style="86" customWidth="1"/>
    <col min="5" max="5" width="14.85546875" style="81" customWidth="1"/>
    <col min="6" max="6" width="11.28515625" style="82" bestFit="1" customWidth="1"/>
    <col min="7" max="7" width="14.5703125" style="83" customWidth="1"/>
    <col min="8" max="8" width="9.28515625" style="84"/>
    <col min="9" max="12" width="9.28515625" style="85"/>
    <col min="13" max="16384" width="9.28515625" style="86"/>
  </cols>
  <sheetData>
    <row r="1" spans="1:12" ht="15" x14ac:dyDescent="0.25">
      <c r="A1" s="79"/>
      <c r="B1" s="79"/>
      <c r="C1" s="79"/>
      <c r="D1" s="80" t="s">
        <v>144</v>
      </c>
    </row>
    <row r="2" spans="1:12" ht="15" x14ac:dyDescent="0.25">
      <c r="A2" s="79"/>
      <c r="B2" s="79"/>
      <c r="C2" s="79"/>
      <c r="D2" s="80" t="s">
        <v>1</v>
      </c>
    </row>
    <row r="3" spans="1:12" ht="15" x14ac:dyDescent="0.25">
      <c r="A3" s="79"/>
      <c r="B3" s="79"/>
      <c r="C3" s="79"/>
      <c r="D3" s="80" t="s">
        <v>2</v>
      </c>
    </row>
    <row r="4" spans="1:12" ht="15" x14ac:dyDescent="0.25">
      <c r="A4" s="79"/>
      <c r="B4" s="79"/>
      <c r="C4" s="79"/>
      <c r="D4" s="80" t="s">
        <v>3</v>
      </c>
    </row>
    <row r="5" spans="1:12" x14ac:dyDescent="0.2">
      <c r="A5" s="79"/>
      <c r="B5" s="79"/>
      <c r="C5" s="79"/>
      <c r="D5" s="87" t="s">
        <v>145</v>
      </c>
    </row>
    <row r="6" spans="1:12" x14ac:dyDescent="0.2">
      <c r="A6" s="88"/>
      <c r="B6" s="88"/>
      <c r="C6" s="88"/>
      <c r="D6" s="88"/>
    </row>
    <row r="7" spans="1:12" x14ac:dyDescent="0.2">
      <c r="A7" s="89" t="s">
        <v>146</v>
      </c>
      <c r="B7" s="90"/>
      <c r="C7" s="90"/>
      <c r="D7" s="90"/>
    </row>
    <row r="8" spans="1:12" x14ac:dyDescent="0.2">
      <c r="A8" s="89" t="s">
        <v>147</v>
      </c>
      <c r="B8" s="91"/>
      <c r="C8" s="92" t="str">
        <f>[1]Ф1!C6</f>
        <v>АО "Ульбинский металлургический завод"</v>
      </c>
    </row>
    <row r="9" spans="1:12" x14ac:dyDescent="0.2">
      <c r="A9" s="89" t="s">
        <v>148</v>
      </c>
      <c r="B9" s="90"/>
      <c r="C9" s="93">
        <v>44742</v>
      </c>
      <c r="D9" s="90"/>
    </row>
    <row r="10" spans="1:12" x14ac:dyDescent="0.2">
      <c r="A10" s="94"/>
      <c r="B10" s="94"/>
      <c r="C10" s="94"/>
      <c r="D10" s="95" t="s">
        <v>24</v>
      </c>
    </row>
    <row r="11" spans="1:12" s="101" customFormat="1" ht="25.5" customHeight="1" x14ac:dyDescent="0.25">
      <c r="A11" s="261" t="s">
        <v>149</v>
      </c>
      <c r="B11" s="261" t="s">
        <v>26</v>
      </c>
      <c r="C11" s="261" t="s">
        <v>150</v>
      </c>
      <c r="D11" s="261" t="s">
        <v>151</v>
      </c>
      <c r="E11" s="96"/>
      <c r="F11" s="97"/>
      <c r="G11" s="98"/>
      <c r="H11" s="99"/>
      <c r="I11" s="100"/>
      <c r="J11" s="100"/>
      <c r="K11" s="100"/>
      <c r="L11" s="100"/>
    </row>
    <row r="12" spans="1:12" s="101" customFormat="1" x14ac:dyDescent="0.25">
      <c r="A12" s="262"/>
      <c r="B12" s="262"/>
      <c r="C12" s="262"/>
      <c r="D12" s="262"/>
      <c r="E12" s="102"/>
      <c r="F12" s="102"/>
      <c r="G12" s="103"/>
      <c r="H12" s="99"/>
      <c r="I12" s="100"/>
      <c r="J12" s="100"/>
      <c r="K12" s="100"/>
      <c r="L12" s="100"/>
    </row>
    <row r="13" spans="1:12" x14ac:dyDescent="0.2">
      <c r="A13" s="104" t="s">
        <v>152</v>
      </c>
      <c r="B13" s="105" t="s">
        <v>31</v>
      </c>
      <c r="C13" s="106">
        <v>46160671</v>
      </c>
      <c r="D13" s="106">
        <v>24853303</v>
      </c>
      <c r="E13" s="107"/>
    </row>
    <row r="14" spans="1:12" x14ac:dyDescent="0.2">
      <c r="A14" s="104" t="s">
        <v>153</v>
      </c>
      <c r="B14" s="105" t="s">
        <v>33</v>
      </c>
      <c r="C14" s="106">
        <v>34875267</v>
      </c>
      <c r="D14" s="106">
        <v>16570494</v>
      </c>
      <c r="E14" s="108"/>
      <c r="G14" s="109"/>
    </row>
    <row r="15" spans="1:12" s="118" customFormat="1" x14ac:dyDescent="0.2">
      <c r="A15" s="110" t="s">
        <v>154</v>
      </c>
      <c r="B15" s="111" t="s">
        <v>40</v>
      </c>
      <c r="C15" s="112">
        <f>C13-C14</f>
        <v>11285404</v>
      </c>
      <c r="D15" s="112">
        <f>D13-D14</f>
        <v>8282809</v>
      </c>
      <c r="E15" s="113"/>
      <c r="F15" s="114"/>
      <c r="G15" s="115"/>
      <c r="H15" s="116"/>
      <c r="I15" s="117"/>
      <c r="J15" s="117"/>
      <c r="K15" s="117"/>
      <c r="L15" s="117"/>
    </row>
    <row r="16" spans="1:12" x14ac:dyDescent="0.2">
      <c r="A16" s="104" t="s">
        <v>155</v>
      </c>
      <c r="B16" s="105" t="s">
        <v>42</v>
      </c>
      <c r="C16" s="106">
        <v>1100877</v>
      </c>
      <c r="D16" s="106">
        <v>573706</v>
      </c>
      <c r="E16" s="108"/>
    </row>
    <row r="17" spans="1:12" x14ac:dyDescent="0.2">
      <c r="A17" s="104" t="s">
        <v>156</v>
      </c>
      <c r="B17" s="105" t="s">
        <v>44</v>
      </c>
      <c r="C17" s="106">
        <v>1933484</v>
      </c>
      <c r="D17" s="106">
        <v>1437024</v>
      </c>
      <c r="E17" s="108"/>
    </row>
    <row r="18" spans="1:12" s="118" customFormat="1" x14ac:dyDescent="0.2">
      <c r="A18" s="110" t="s">
        <v>157</v>
      </c>
      <c r="B18" s="111" t="s">
        <v>58</v>
      </c>
      <c r="C18" s="112">
        <f>C15-C16-C17</f>
        <v>8251043</v>
      </c>
      <c r="D18" s="112">
        <f>D15-D16-D17</f>
        <v>6272079</v>
      </c>
      <c r="E18" s="113"/>
      <c r="F18" s="114"/>
      <c r="G18" s="115"/>
      <c r="H18" s="116"/>
      <c r="I18" s="117"/>
      <c r="J18" s="117"/>
      <c r="K18" s="117"/>
      <c r="L18" s="117"/>
    </row>
    <row r="19" spans="1:12" x14ac:dyDescent="0.2">
      <c r="A19" s="104" t="s">
        <v>158</v>
      </c>
      <c r="B19" s="105" t="s">
        <v>60</v>
      </c>
      <c r="C19" s="106">
        <v>1724658</v>
      </c>
      <c r="D19" s="106">
        <v>351536</v>
      </c>
      <c r="E19" s="108"/>
    </row>
    <row r="20" spans="1:12" x14ac:dyDescent="0.2">
      <c r="A20" s="104" t="s">
        <v>159</v>
      </c>
      <c r="B20" s="105" t="s">
        <v>62</v>
      </c>
      <c r="C20" s="106">
        <v>1344583</v>
      </c>
      <c r="D20" s="106">
        <v>166419</v>
      </c>
      <c r="E20" s="108"/>
    </row>
    <row r="21" spans="1:12" ht="25.5" x14ac:dyDescent="0.2">
      <c r="A21" s="104" t="s">
        <v>160</v>
      </c>
      <c r="B21" s="105" t="s">
        <v>161</v>
      </c>
      <c r="C21" s="106">
        <v>-2387130</v>
      </c>
      <c r="D21" s="106">
        <v>-1129411</v>
      </c>
      <c r="E21" s="108"/>
    </row>
    <row r="22" spans="1:12" x14ac:dyDescent="0.2">
      <c r="A22" s="104" t="s">
        <v>162</v>
      </c>
      <c r="B22" s="105" t="s">
        <v>163</v>
      </c>
      <c r="C22" s="106">
        <v>1510365</v>
      </c>
      <c r="D22" s="106">
        <v>88465</v>
      </c>
      <c r="E22" s="108"/>
    </row>
    <row r="23" spans="1:12" x14ac:dyDescent="0.2">
      <c r="A23" s="104" t="s">
        <v>164</v>
      </c>
      <c r="B23" s="105" t="s">
        <v>165</v>
      </c>
      <c r="C23" s="106">
        <v>684038</v>
      </c>
      <c r="D23" s="106">
        <v>854775</v>
      </c>
      <c r="E23" s="108"/>
    </row>
    <row r="24" spans="1:12" s="118" customFormat="1" x14ac:dyDescent="0.2">
      <c r="A24" s="110" t="s">
        <v>166</v>
      </c>
      <c r="B24" s="111">
        <v>100</v>
      </c>
      <c r="C24" s="112">
        <f>C18+C19-C20+C21+C22-C23</f>
        <v>7070315</v>
      </c>
      <c r="D24" s="112">
        <f>D18+D19-D20+D21+D22-D23</f>
        <v>4561475</v>
      </c>
      <c r="E24" s="113"/>
      <c r="F24" s="114"/>
      <c r="G24" s="115"/>
      <c r="H24" s="116"/>
      <c r="I24" s="117"/>
      <c r="J24" s="117"/>
      <c r="K24" s="117"/>
      <c r="L24" s="117"/>
    </row>
    <row r="25" spans="1:12" x14ac:dyDescent="0.2">
      <c r="A25" s="104" t="s">
        <v>167</v>
      </c>
      <c r="B25" s="105" t="s">
        <v>168</v>
      </c>
      <c r="C25" s="106">
        <v>2124770</v>
      </c>
      <c r="D25" s="106">
        <v>1377277</v>
      </c>
      <c r="E25" s="108"/>
      <c r="F25" s="119"/>
      <c r="G25" s="109"/>
      <c r="H25" s="120"/>
    </row>
    <row r="26" spans="1:12" s="118" customFormat="1" ht="25.5" x14ac:dyDescent="0.2">
      <c r="A26" s="110" t="s">
        <v>169</v>
      </c>
      <c r="B26" s="111" t="s">
        <v>170</v>
      </c>
      <c r="C26" s="112">
        <f>C24-C25</f>
        <v>4945545</v>
      </c>
      <c r="D26" s="112">
        <f>D24-D25</f>
        <v>3184198</v>
      </c>
      <c r="E26" s="113"/>
      <c r="F26" s="114"/>
      <c r="G26" s="115"/>
      <c r="H26" s="116"/>
      <c r="I26" s="117"/>
      <c r="J26" s="117"/>
      <c r="K26" s="117"/>
      <c r="L26" s="117"/>
    </row>
    <row r="27" spans="1:12" ht="25.5" x14ac:dyDescent="0.2">
      <c r="A27" s="104" t="s">
        <v>171</v>
      </c>
      <c r="B27" s="105" t="s">
        <v>172</v>
      </c>
      <c r="C27" s="106"/>
      <c r="D27" s="106"/>
      <c r="E27" s="108"/>
    </row>
    <row r="28" spans="1:12" s="118" customFormat="1" x14ac:dyDescent="0.2">
      <c r="A28" s="110" t="s">
        <v>173</v>
      </c>
      <c r="B28" s="111">
        <v>300</v>
      </c>
      <c r="C28" s="112">
        <f>C26+C27</f>
        <v>4945545</v>
      </c>
      <c r="D28" s="112">
        <f>D26+D27</f>
        <v>3184198</v>
      </c>
      <c r="E28" s="113"/>
      <c r="F28" s="121"/>
      <c r="G28" s="109"/>
      <c r="H28" s="120"/>
      <c r="I28" s="117"/>
      <c r="J28" s="117"/>
      <c r="K28" s="117"/>
      <c r="L28" s="117"/>
    </row>
    <row r="29" spans="1:12" x14ac:dyDescent="0.2">
      <c r="A29" s="104" t="s">
        <v>174</v>
      </c>
      <c r="B29" s="105"/>
      <c r="C29" s="122">
        <f t="shared" ref="C29:D29" si="0">C28-C30</f>
        <v>4945545</v>
      </c>
      <c r="D29" s="122">
        <f t="shared" si="0"/>
        <v>3184198</v>
      </c>
      <c r="E29" s="108"/>
    </row>
    <row r="30" spans="1:12" x14ac:dyDescent="0.2">
      <c r="A30" s="104" t="s">
        <v>175</v>
      </c>
      <c r="B30" s="105"/>
      <c r="C30" s="106"/>
      <c r="D30" s="106"/>
      <c r="E30" s="108"/>
    </row>
    <row r="31" spans="1:12" x14ac:dyDescent="0.2">
      <c r="A31" s="110" t="s">
        <v>176</v>
      </c>
      <c r="B31" s="111">
        <v>400</v>
      </c>
      <c r="C31" s="112">
        <f>C42+C48</f>
        <v>-85525</v>
      </c>
      <c r="D31" s="112">
        <f>D42+D48</f>
        <v>29287</v>
      </c>
      <c r="E31" s="108"/>
      <c r="F31" s="119"/>
      <c r="G31" s="109"/>
      <c r="H31" s="120"/>
    </row>
    <row r="32" spans="1:12" x14ac:dyDescent="0.2">
      <c r="A32" s="104" t="s">
        <v>177</v>
      </c>
      <c r="B32" s="105"/>
      <c r="C32" s="106"/>
      <c r="D32" s="106"/>
    </row>
    <row r="33" spans="1:5" ht="25.5" x14ac:dyDescent="0.2">
      <c r="A33" s="104" t="s">
        <v>178</v>
      </c>
      <c r="B33" s="105">
        <v>410</v>
      </c>
      <c r="C33" s="106"/>
      <c r="D33" s="106"/>
      <c r="E33" s="108"/>
    </row>
    <row r="34" spans="1:5" ht="38.25" x14ac:dyDescent="0.2">
      <c r="A34" s="104" t="s">
        <v>179</v>
      </c>
      <c r="B34" s="105" t="s">
        <v>180</v>
      </c>
      <c r="C34" s="106"/>
      <c r="D34" s="106"/>
      <c r="E34" s="108"/>
    </row>
    <row r="35" spans="1:5" x14ac:dyDescent="0.2">
      <c r="A35" s="104" t="s">
        <v>181</v>
      </c>
      <c r="B35" s="105" t="s">
        <v>182</v>
      </c>
      <c r="C35" s="106"/>
      <c r="D35" s="106"/>
      <c r="E35" s="108"/>
    </row>
    <row r="36" spans="1:5" x14ac:dyDescent="0.2">
      <c r="A36" s="104" t="s">
        <v>183</v>
      </c>
      <c r="B36" s="105" t="s">
        <v>184</v>
      </c>
      <c r="C36" s="106"/>
      <c r="D36" s="106"/>
      <c r="E36" s="108"/>
    </row>
    <row r="37" spans="1:5" x14ac:dyDescent="0.2">
      <c r="A37" s="104" t="s">
        <v>185</v>
      </c>
      <c r="B37" s="105" t="s">
        <v>186</v>
      </c>
      <c r="C37" s="106">
        <v>-85525</v>
      </c>
      <c r="D37" s="106">
        <v>29287</v>
      </c>
      <c r="E37" s="108"/>
    </row>
    <row r="38" spans="1:5" x14ac:dyDescent="0.2">
      <c r="A38" s="104" t="s">
        <v>187</v>
      </c>
      <c r="B38" s="105" t="s">
        <v>188</v>
      </c>
      <c r="C38" s="106"/>
      <c r="D38" s="106"/>
      <c r="E38" s="108"/>
    </row>
    <row r="39" spans="1:5" x14ac:dyDescent="0.2">
      <c r="A39" s="104" t="s">
        <v>189</v>
      </c>
      <c r="B39" s="105" t="s">
        <v>190</v>
      </c>
      <c r="C39" s="106"/>
      <c r="D39" s="106"/>
      <c r="E39" s="108"/>
    </row>
    <row r="40" spans="1:5" x14ac:dyDescent="0.2">
      <c r="A40" s="104" t="s">
        <v>191</v>
      </c>
      <c r="B40" s="105" t="s">
        <v>192</v>
      </c>
      <c r="C40" s="106"/>
      <c r="D40" s="106"/>
      <c r="E40" s="108"/>
    </row>
    <row r="41" spans="1:5" ht="19.149999999999999" customHeight="1" x14ac:dyDescent="0.2">
      <c r="A41" s="104" t="s">
        <v>193</v>
      </c>
      <c r="B41" s="105" t="s">
        <v>194</v>
      </c>
      <c r="C41" s="106"/>
      <c r="D41" s="106"/>
      <c r="E41" s="108"/>
    </row>
    <row r="42" spans="1:5" ht="51.75" customHeight="1" x14ac:dyDescent="0.2">
      <c r="A42" s="110" t="s">
        <v>195</v>
      </c>
      <c r="B42" s="111" t="s">
        <v>196</v>
      </c>
      <c r="C42" s="106">
        <f>SUM(C33:C41)</f>
        <v>-85525</v>
      </c>
      <c r="D42" s="106">
        <f>SUM(D33:D41)</f>
        <v>29287</v>
      </c>
      <c r="E42" s="108"/>
    </row>
    <row r="43" spans="1:5" ht="25.5" customHeight="1" x14ac:dyDescent="0.2">
      <c r="A43" s="104" t="s">
        <v>197</v>
      </c>
      <c r="B43" s="105" t="s">
        <v>198</v>
      </c>
      <c r="C43" s="106"/>
      <c r="D43" s="106"/>
      <c r="E43" s="108"/>
    </row>
    <row r="44" spans="1:5" ht="46.5" customHeight="1" x14ac:dyDescent="0.2">
      <c r="A44" s="104" t="s">
        <v>179</v>
      </c>
      <c r="B44" s="105" t="s">
        <v>199</v>
      </c>
      <c r="C44" s="106"/>
      <c r="D44" s="106"/>
      <c r="E44" s="108"/>
    </row>
    <row r="45" spans="1:5" ht="19.149999999999999" customHeight="1" x14ac:dyDescent="0.2">
      <c r="A45" s="104" t="s">
        <v>200</v>
      </c>
      <c r="B45" s="105" t="s">
        <v>201</v>
      </c>
      <c r="C45" s="106"/>
      <c r="D45" s="106"/>
      <c r="E45" s="108"/>
    </row>
    <row r="46" spans="1:5" ht="19.149999999999999" customHeight="1" x14ac:dyDescent="0.2">
      <c r="A46" s="104" t="s">
        <v>193</v>
      </c>
      <c r="B46" s="105" t="s">
        <v>202</v>
      </c>
      <c r="C46" s="106"/>
      <c r="D46" s="106"/>
      <c r="E46" s="108"/>
    </row>
    <row r="47" spans="1:5" ht="34.5" customHeight="1" x14ac:dyDescent="0.2">
      <c r="A47" s="104" t="s">
        <v>203</v>
      </c>
      <c r="B47" s="105" t="s">
        <v>204</v>
      </c>
      <c r="C47" s="106"/>
      <c r="D47" s="106"/>
      <c r="E47" s="108"/>
    </row>
    <row r="48" spans="1:5" ht="57.75" customHeight="1" x14ac:dyDescent="0.2">
      <c r="A48" s="110" t="s">
        <v>205</v>
      </c>
      <c r="B48" s="111" t="s">
        <v>206</v>
      </c>
      <c r="C48" s="106">
        <f>SUM(C43:C47)</f>
        <v>0</v>
      </c>
      <c r="D48" s="106">
        <f>SUM(D43:D47)</f>
        <v>0</v>
      </c>
      <c r="E48" s="108"/>
    </row>
    <row r="49" spans="1:12" s="118" customFormat="1" ht="25.5" x14ac:dyDescent="0.2">
      <c r="A49" s="110" t="s">
        <v>207</v>
      </c>
      <c r="B49" s="111">
        <v>500</v>
      </c>
      <c r="C49" s="112">
        <f>C28+C31</f>
        <v>4860020</v>
      </c>
      <c r="D49" s="112">
        <f>D28+D31</f>
        <v>3213485</v>
      </c>
      <c r="E49" s="113"/>
      <c r="F49" s="114"/>
      <c r="G49" s="115"/>
      <c r="H49" s="116"/>
      <c r="I49" s="117"/>
      <c r="J49" s="117"/>
      <c r="K49" s="117"/>
      <c r="L49" s="117"/>
    </row>
    <row r="50" spans="1:12" x14ac:dyDescent="0.2">
      <c r="A50" s="104" t="s">
        <v>208</v>
      </c>
      <c r="B50" s="105"/>
      <c r="C50" s="106"/>
      <c r="D50" s="106"/>
    </row>
    <row r="51" spans="1:12" x14ac:dyDescent="0.2">
      <c r="A51" s="104" t="s">
        <v>174</v>
      </c>
      <c r="B51" s="105"/>
      <c r="C51" s="122">
        <f t="shared" ref="C51:D51" si="1">C49-C52</f>
        <v>4860020</v>
      </c>
      <c r="D51" s="122">
        <f t="shared" si="1"/>
        <v>3213485</v>
      </c>
    </row>
    <row r="52" spans="1:12" x14ac:dyDescent="0.2">
      <c r="A52" s="104" t="s">
        <v>209</v>
      </c>
      <c r="B52" s="105"/>
      <c r="C52" s="106"/>
      <c r="D52" s="123"/>
    </row>
    <row r="53" spans="1:12" s="118" customFormat="1" x14ac:dyDescent="0.2">
      <c r="A53" s="110" t="s">
        <v>210</v>
      </c>
      <c r="B53" s="111" t="s">
        <v>211</v>
      </c>
      <c r="C53" s="124"/>
      <c r="D53" s="125"/>
      <c r="E53" s="126"/>
      <c r="F53" s="114"/>
      <c r="G53" s="115"/>
      <c r="H53" s="116"/>
      <c r="I53" s="117"/>
      <c r="J53" s="117"/>
      <c r="K53" s="117"/>
      <c r="L53" s="117"/>
    </row>
    <row r="54" spans="1:12" x14ac:dyDescent="0.2">
      <c r="A54" s="104" t="s">
        <v>177</v>
      </c>
      <c r="B54" s="105"/>
      <c r="C54" s="106"/>
      <c r="D54" s="123"/>
    </row>
    <row r="55" spans="1:12" x14ac:dyDescent="0.2">
      <c r="A55" s="104" t="s">
        <v>212</v>
      </c>
      <c r="B55" s="105"/>
      <c r="C55" s="106"/>
      <c r="D55" s="123"/>
    </row>
    <row r="56" spans="1:12" x14ac:dyDescent="0.2">
      <c r="A56" s="104" t="s">
        <v>213</v>
      </c>
      <c r="B56" s="127"/>
      <c r="C56" s="128">
        <f t="shared" ref="C56:D56" si="2">C29/2433595</f>
        <v>2.0321972226274299</v>
      </c>
      <c r="D56" s="128">
        <f t="shared" si="2"/>
        <v>1.3084338191030143</v>
      </c>
    </row>
    <row r="57" spans="1:12" x14ac:dyDescent="0.2">
      <c r="A57" s="104" t="s">
        <v>214</v>
      </c>
      <c r="B57" s="127"/>
      <c r="C57" s="106"/>
      <c r="D57" s="123"/>
    </row>
    <row r="58" spans="1:12" x14ac:dyDescent="0.2">
      <c r="A58" s="104" t="s">
        <v>215</v>
      </c>
      <c r="B58" s="127"/>
      <c r="C58" s="106"/>
      <c r="D58" s="106"/>
    </row>
    <row r="59" spans="1:12" x14ac:dyDescent="0.2">
      <c r="A59" s="104" t="s">
        <v>213</v>
      </c>
      <c r="B59" s="127"/>
      <c r="C59" s="106"/>
      <c r="D59" s="106"/>
    </row>
    <row r="60" spans="1:12" x14ac:dyDescent="0.2">
      <c r="A60" s="104" t="s">
        <v>214</v>
      </c>
      <c r="B60" s="127"/>
      <c r="C60" s="106"/>
      <c r="D60" s="123"/>
    </row>
    <row r="61" spans="1:12" x14ac:dyDescent="0.2">
      <c r="A61" s="129"/>
      <c r="B61" s="129"/>
      <c r="C61" s="129"/>
      <c r="D61" s="129"/>
    </row>
    <row r="62" spans="1:12" s="59" customFormat="1" ht="15.75" x14ac:dyDescent="0.2">
      <c r="A62" s="130" t="s">
        <v>140</v>
      </c>
      <c r="B62" s="91"/>
      <c r="C62" s="91"/>
      <c r="D62" s="91"/>
      <c r="E62" s="131"/>
      <c r="F62" s="132"/>
      <c r="G62" s="133"/>
      <c r="H62" s="134"/>
    </row>
    <row r="63" spans="1:12" s="59" customFormat="1" ht="15.75" x14ac:dyDescent="0.25">
      <c r="A63" s="135" t="str">
        <f>[1]Ф1!A144</f>
        <v>по экономике и финансам                                           ___________________</v>
      </c>
      <c r="B63" s="90"/>
      <c r="C63" s="136" t="s">
        <v>142</v>
      </c>
      <c r="D63" s="137"/>
      <c r="E63" s="131"/>
      <c r="F63" s="132"/>
      <c r="G63" s="133"/>
      <c r="H63" s="134"/>
    </row>
    <row r="64" spans="1:12" s="59" customFormat="1" ht="15.75" x14ac:dyDescent="0.25">
      <c r="A64" s="135"/>
      <c r="B64" s="90"/>
      <c r="C64" s="136"/>
      <c r="D64" s="137"/>
      <c r="E64" s="131"/>
      <c r="F64" s="132"/>
      <c r="G64" s="133"/>
      <c r="H64" s="134"/>
    </row>
    <row r="65" spans="1:8" s="59" customFormat="1" ht="15.75" x14ac:dyDescent="0.25">
      <c r="A65" s="135" t="s">
        <v>383</v>
      </c>
      <c r="B65" s="90"/>
      <c r="C65" s="136" t="s">
        <v>384</v>
      </c>
      <c r="D65" s="253"/>
      <c r="E65" s="131"/>
      <c r="F65" s="132"/>
      <c r="G65" s="133"/>
      <c r="H65" s="134"/>
    </row>
    <row r="66" spans="1:8" s="59" customFormat="1" x14ac:dyDescent="0.2">
      <c r="A66" s="138"/>
      <c r="B66" s="91"/>
      <c r="C66" s="263"/>
      <c r="D66" s="263"/>
      <c r="E66" s="131"/>
      <c r="F66" s="132"/>
      <c r="G66" s="133"/>
      <c r="H66" s="134"/>
    </row>
    <row r="67" spans="1:8" s="59" customFormat="1" x14ac:dyDescent="0.2">
      <c r="A67" s="91" t="s">
        <v>143</v>
      </c>
      <c r="B67" s="91"/>
      <c r="C67" s="91"/>
      <c r="D67" s="91"/>
      <c r="E67" s="131"/>
      <c r="F67" s="132"/>
      <c r="G67" s="133"/>
      <c r="H67" s="134"/>
    </row>
  </sheetData>
  <mergeCells count="5">
    <mergeCell ref="A11:A12"/>
    <mergeCell ref="B11:B12"/>
    <mergeCell ref="C11:C12"/>
    <mergeCell ref="D11:D12"/>
    <mergeCell ref="C66:D66"/>
  </mergeCells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5"/>
  <sheetViews>
    <sheetView workbookViewId="0">
      <selection activeCell="C86" sqref="C86"/>
    </sheetView>
  </sheetViews>
  <sheetFormatPr defaultColWidth="67.28515625" defaultRowHeight="14.25" customHeight="1" x14ac:dyDescent="0.25"/>
  <cols>
    <col min="1" max="1" width="73.28515625" style="140" customWidth="1"/>
    <col min="2" max="2" width="12.140625" style="140" customWidth="1"/>
    <col min="3" max="3" width="17.5703125" style="140" customWidth="1"/>
    <col min="4" max="4" width="16.28515625" style="140" customWidth="1"/>
    <col min="5" max="5" width="13.28515625" style="141" customWidth="1"/>
    <col min="6" max="11" width="9.28515625" style="140" customWidth="1"/>
    <col min="12" max="254" width="9.28515625" style="142" customWidth="1"/>
    <col min="255" max="16384" width="67.28515625" style="142"/>
  </cols>
  <sheetData>
    <row r="1" spans="1:5" ht="14.25" customHeight="1" x14ac:dyDescent="0.25">
      <c r="A1" s="139"/>
    </row>
    <row r="2" spans="1:5" ht="14.25" customHeight="1" x14ac:dyDescent="0.25">
      <c r="D2" s="143" t="s">
        <v>216</v>
      </c>
    </row>
    <row r="3" spans="1:5" ht="14.25" customHeight="1" x14ac:dyDescent="0.25">
      <c r="D3" s="143" t="s">
        <v>217</v>
      </c>
    </row>
    <row r="4" spans="1:5" ht="14.25" customHeight="1" x14ac:dyDescent="0.25">
      <c r="D4" s="143" t="s">
        <v>218</v>
      </c>
    </row>
    <row r="5" spans="1:5" ht="14.25" customHeight="1" x14ac:dyDescent="0.25">
      <c r="D5" s="144" t="s">
        <v>219</v>
      </c>
    </row>
    <row r="6" spans="1:5" ht="14.25" customHeight="1" x14ac:dyDescent="0.25">
      <c r="D6" s="143" t="s">
        <v>220</v>
      </c>
    </row>
    <row r="7" spans="1:5" ht="14.25" customHeight="1" x14ac:dyDescent="0.25">
      <c r="D7" s="143" t="s">
        <v>221</v>
      </c>
    </row>
    <row r="8" spans="1:5" ht="14.25" customHeight="1" x14ac:dyDescent="0.25">
      <c r="D8" s="143" t="s">
        <v>222</v>
      </c>
    </row>
    <row r="9" spans="1:5" ht="14.25" customHeight="1" x14ac:dyDescent="0.25">
      <c r="D9" s="145"/>
    </row>
    <row r="10" spans="1:5" ht="14.25" customHeight="1" x14ac:dyDescent="0.25">
      <c r="A10" s="148"/>
      <c r="B10" s="137"/>
      <c r="C10" s="137"/>
      <c r="D10" s="147"/>
    </row>
    <row r="11" spans="1:5" ht="14.25" customHeight="1" x14ac:dyDescent="0.25">
      <c r="A11" s="149" t="s">
        <v>223</v>
      </c>
      <c r="B11" s="150"/>
      <c r="C11" s="150"/>
      <c r="D11" s="151"/>
      <c r="E11" s="152"/>
    </row>
    <row r="12" spans="1:5" ht="14.25" customHeight="1" x14ac:dyDescent="0.25">
      <c r="A12" s="149" t="s">
        <v>385</v>
      </c>
      <c r="B12" s="150"/>
      <c r="C12" s="150"/>
      <c r="D12" s="151"/>
      <c r="E12" s="152"/>
    </row>
    <row r="13" spans="1:5" ht="14.25" customHeight="1" x14ac:dyDescent="0.25">
      <c r="A13" s="149" t="s">
        <v>224</v>
      </c>
      <c r="B13" s="150"/>
      <c r="C13" s="150"/>
      <c r="D13" s="151"/>
      <c r="E13" s="152"/>
    </row>
    <row r="14" spans="1:5" ht="14.25" customHeight="1" x14ac:dyDescent="0.25">
      <c r="A14" s="146"/>
      <c r="B14" s="137"/>
      <c r="C14" s="137"/>
      <c r="D14" s="147"/>
    </row>
    <row r="15" spans="1:5" ht="14.25" customHeight="1" x14ac:dyDescent="0.25">
      <c r="A15" s="153"/>
      <c r="B15" s="153"/>
      <c r="C15" s="153"/>
      <c r="D15" s="154" t="s">
        <v>225</v>
      </c>
    </row>
    <row r="16" spans="1:5" ht="22.5" customHeight="1" x14ac:dyDescent="0.25">
      <c r="A16" s="155" t="s">
        <v>226</v>
      </c>
      <c r="B16" s="156" t="s">
        <v>227</v>
      </c>
      <c r="C16" s="156" t="s">
        <v>150</v>
      </c>
      <c r="D16" s="156" t="s">
        <v>151</v>
      </c>
    </row>
    <row r="17" spans="1:8" ht="14.25" customHeight="1" x14ac:dyDescent="0.25">
      <c r="A17" s="157" t="s">
        <v>228</v>
      </c>
      <c r="B17" s="158"/>
      <c r="C17" s="158"/>
      <c r="D17" s="159"/>
    </row>
    <row r="18" spans="1:8" ht="14.25" customHeight="1" x14ac:dyDescent="0.25">
      <c r="A18" s="160" t="s">
        <v>229</v>
      </c>
      <c r="B18" s="161">
        <v>10</v>
      </c>
      <c r="C18" s="162">
        <f>SUM(C20:C25)</f>
        <v>60979047</v>
      </c>
      <c r="D18" s="162">
        <f>SUM(D20:D25)</f>
        <v>26878944</v>
      </c>
    </row>
    <row r="19" spans="1:8" ht="14.25" customHeight="1" x14ac:dyDescent="0.25">
      <c r="A19" s="163" t="s">
        <v>230</v>
      </c>
      <c r="B19" s="164"/>
      <c r="C19" s="165"/>
      <c r="D19" s="165"/>
    </row>
    <row r="20" spans="1:8" ht="14.25" customHeight="1" x14ac:dyDescent="0.25">
      <c r="A20" s="163" t="s">
        <v>231</v>
      </c>
      <c r="B20" s="166">
        <v>11</v>
      </c>
      <c r="C20" s="167">
        <v>32107870</v>
      </c>
      <c r="D20" s="168">
        <v>25420796</v>
      </c>
    </row>
    <row r="21" spans="1:8" ht="14.25" customHeight="1" x14ac:dyDescent="0.25">
      <c r="A21" s="169" t="s">
        <v>232</v>
      </c>
      <c r="B21" s="166">
        <v>12</v>
      </c>
      <c r="C21" s="170"/>
      <c r="D21" s="171"/>
    </row>
    <row r="22" spans="1:8" ht="14.25" customHeight="1" x14ac:dyDescent="0.25">
      <c r="A22" s="163" t="s">
        <v>233</v>
      </c>
      <c r="B22" s="166">
        <v>13</v>
      </c>
      <c r="C22" s="167">
        <v>25820661</v>
      </c>
      <c r="D22" s="168">
        <v>792569</v>
      </c>
      <c r="F22" s="172"/>
      <c r="G22" s="172"/>
      <c r="H22" s="172"/>
    </row>
    <row r="23" spans="1:8" ht="14.25" customHeight="1" x14ac:dyDescent="0.25">
      <c r="A23" s="163" t="s">
        <v>234</v>
      </c>
      <c r="B23" s="166">
        <v>14</v>
      </c>
      <c r="C23" s="173"/>
      <c r="D23" s="173"/>
    </row>
    <row r="24" spans="1:8" ht="14.25" customHeight="1" x14ac:dyDescent="0.25">
      <c r="A24" s="163" t="s">
        <v>235</v>
      </c>
      <c r="B24" s="166">
        <v>15</v>
      </c>
      <c r="C24" s="167">
        <v>89887</v>
      </c>
      <c r="D24" s="168">
        <v>30011</v>
      </c>
    </row>
    <row r="25" spans="1:8" ht="14.25" customHeight="1" x14ac:dyDescent="0.25">
      <c r="A25" s="163" t="s">
        <v>236</v>
      </c>
      <c r="B25" s="166">
        <v>16</v>
      </c>
      <c r="C25" s="167">
        <v>2960629</v>
      </c>
      <c r="D25" s="168">
        <v>635568</v>
      </c>
    </row>
    <row r="26" spans="1:8" ht="14.25" customHeight="1" x14ac:dyDescent="0.25">
      <c r="A26" s="160" t="s">
        <v>237</v>
      </c>
      <c r="B26" s="161">
        <v>20</v>
      </c>
      <c r="C26" s="174">
        <f>SUM(C28:C34)</f>
        <v>59009020</v>
      </c>
      <c r="D26" s="175">
        <f>SUM(D28:D34)</f>
        <v>24848581</v>
      </c>
    </row>
    <row r="27" spans="1:8" ht="14.25" customHeight="1" x14ac:dyDescent="0.25">
      <c r="A27" s="163" t="s">
        <v>230</v>
      </c>
      <c r="B27" s="166"/>
      <c r="C27" s="177"/>
      <c r="D27" s="176"/>
    </row>
    <row r="28" spans="1:8" ht="14.25" customHeight="1" x14ac:dyDescent="0.25">
      <c r="A28" s="163" t="s">
        <v>238</v>
      </c>
      <c r="B28" s="166">
        <v>21</v>
      </c>
      <c r="C28" s="167">
        <v>30549381</v>
      </c>
      <c r="D28" s="168">
        <v>12439852</v>
      </c>
    </row>
    <row r="29" spans="1:8" ht="14.25" customHeight="1" x14ac:dyDescent="0.25">
      <c r="A29" s="163" t="s">
        <v>239</v>
      </c>
      <c r="B29" s="166">
        <v>22</v>
      </c>
      <c r="C29" s="167">
        <v>12695805</v>
      </c>
      <c r="D29" s="168">
        <v>729067</v>
      </c>
    </row>
    <row r="30" spans="1:8" ht="14.25" customHeight="1" x14ac:dyDescent="0.25">
      <c r="A30" s="163" t="s">
        <v>240</v>
      </c>
      <c r="B30" s="166">
        <v>23</v>
      </c>
      <c r="C30" s="167">
        <v>8412588</v>
      </c>
      <c r="D30" s="168">
        <v>6044856</v>
      </c>
    </row>
    <row r="31" spans="1:8" ht="14.25" customHeight="1" x14ac:dyDescent="0.25">
      <c r="A31" s="163" t="s">
        <v>241</v>
      </c>
      <c r="B31" s="166">
        <v>24</v>
      </c>
      <c r="C31" s="167">
        <v>44369</v>
      </c>
      <c r="D31" s="168">
        <v>9525</v>
      </c>
    </row>
    <row r="32" spans="1:8" ht="14.25" customHeight="1" x14ac:dyDescent="0.25">
      <c r="A32" s="163" t="s">
        <v>242</v>
      </c>
      <c r="B32" s="166">
        <v>25</v>
      </c>
      <c r="C32" s="173"/>
      <c r="D32" s="173"/>
    </row>
    <row r="33" spans="1:4" ht="14.25" customHeight="1" x14ac:dyDescent="0.25">
      <c r="A33" s="163" t="s">
        <v>243</v>
      </c>
      <c r="B33" s="166">
        <v>26</v>
      </c>
      <c r="C33" s="167">
        <v>4947926</v>
      </c>
      <c r="D33" s="168">
        <v>3501539</v>
      </c>
    </row>
    <row r="34" spans="1:4" ht="14.25" customHeight="1" x14ac:dyDescent="0.25">
      <c r="A34" s="163" t="s">
        <v>244</v>
      </c>
      <c r="B34" s="166">
        <v>27</v>
      </c>
      <c r="C34" s="167">
        <v>2358951</v>
      </c>
      <c r="D34" s="168">
        <v>2123742</v>
      </c>
    </row>
    <row r="35" spans="1:4" ht="14.25" customHeight="1" x14ac:dyDescent="0.25">
      <c r="A35" s="179" t="s">
        <v>245</v>
      </c>
      <c r="B35" s="161">
        <v>30</v>
      </c>
      <c r="C35" s="181">
        <f>C18-C26</f>
        <v>1970027</v>
      </c>
      <c r="D35" s="180">
        <f>D18-D26</f>
        <v>2030363</v>
      </c>
    </row>
    <row r="36" spans="1:4" ht="14.25" customHeight="1" x14ac:dyDescent="0.25">
      <c r="A36" s="157" t="s">
        <v>246</v>
      </c>
      <c r="B36" s="161"/>
      <c r="C36" s="182"/>
      <c r="D36" s="183"/>
    </row>
    <row r="37" spans="1:4" ht="14.25" customHeight="1" x14ac:dyDescent="0.25">
      <c r="A37" s="160" t="s">
        <v>247</v>
      </c>
      <c r="B37" s="161">
        <v>40</v>
      </c>
      <c r="C37" s="181">
        <f>SUM(C39:C50)</f>
        <v>1213756</v>
      </c>
      <c r="D37" s="180">
        <f>SUM(D39:D50)</f>
        <v>1363543</v>
      </c>
    </row>
    <row r="38" spans="1:4" ht="14.25" customHeight="1" x14ac:dyDescent="0.25">
      <c r="A38" s="163" t="s">
        <v>230</v>
      </c>
      <c r="B38" s="166"/>
      <c r="C38" s="177"/>
      <c r="D38" s="176"/>
    </row>
    <row r="39" spans="1:4" ht="14.25" customHeight="1" x14ac:dyDescent="0.25">
      <c r="A39" s="163" t="s">
        <v>248</v>
      </c>
      <c r="B39" s="166">
        <v>41</v>
      </c>
      <c r="C39" s="167">
        <v>1201628</v>
      </c>
      <c r="D39" s="168">
        <v>39637</v>
      </c>
    </row>
    <row r="40" spans="1:4" ht="14.25" customHeight="1" x14ac:dyDescent="0.25">
      <c r="A40" s="163" t="s">
        <v>249</v>
      </c>
      <c r="B40" s="166">
        <v>42</v>
      </c>
      <c r="C40" s="167"/>
      <c r="D40" s="168"/>
    </row>
    <row r="41" spans="1:4" ht="14.25" customHeight="1" x14ac:dyDescent="0.25">
      <c r="A41" s="163" t="s">
        <v>250</v>
      </c>
      <c r="B41" s="166">
        <v>43</v>
      </c>
      <c r="C41" s="167">
        <v>399</v>
      </c>
      <c r="D41" s="168"/>
    </row>
    <row r="42" spans="1:4" ht="14.25" customHeight="1" x14ac:dyDescent="0.25">
      <c r="A42" s="184" t="s">
        <v>251</v>
      </c>
      <c r="B42" s="166">
        <v>44</v>
      </c>
      <c r="C42" s="170"/>
      <c r="D42" s="171">
        <v>0</v>
      </c>
    </row>
    <row r="43" spans="1:4" ht="14.25" customHeight="1" x14ac:dyDescent="0.25">
      <c r="A43" s="163" t="s">
        <v>252</v>
      </c>
      <c r="B43" s="166">
        <v>45</v>
      </c>
      <c r="C43" s="167"/>
      <c r="D43" s="168">
        <v>0</v>
      </c>
    </row>
    <row r="44" spans="1:4" ht="14.25" customHeight="1" x14ac:dyDescent="0.25">
      <c r="A44" s="184" t="s">
        <v>253</v>
      </c>
      <c r="B44" s="166">
        <v>46</v>
      </c>
      <c r="C44" s="170"/>
      <c r="D44" s="171">
        <v>0</v>
      </c>
    </row>
    <row r="45" spans="1:4" ht="14.25" customHeight="1" x14ac:dyDescent="0.25">
      <c r="A45" s="184" t="s">
        <v>254</v>
      </c>
      <c r="B45" s="166">
        <v>47</v>
      </c>
      <c r="C45" s="170"/>
      <c r="D45" s="171">
        <v>1286580</v>
      </c>
    </row>
    <row r="46" spans="1:4" ht="14.25" customHeight="1" x14ac:dyDescent="0.25">
      <c r="A46" s="163" t="s">
        <v>255</v>
      </c>
      <c r="B46" s="166">
        <v>48</v>
      </c>
      <c r="C46" s="167"/>
      <c r="D46" s="168"/>
    </row>
    <row r="47" spans="1:4" ht="14.25" customHeight="1" x14ac:dyDescent="0.25">
      <c r="A47" s="163" t="s">
        <v>256</v>
      </c>
      <c r="B47" s="166">
        <v>49</v>
      </c>
      <c r="C47" s="167"/>
      <c r="D47" s="168"/>
    </row>
    <row r="48" spans="1:4" ht="14.25" customHeight="1" x14ac:dyDescent="0.25">
      <c r="A48" s="163" t="s">
        <v>257</v>
      </c>
      <c r="B48" s="166">
        <v>50</v>
      </c>
      <c r="C48" s="167"/>
      <c r="D48" s="168"/>
    </row>
    <row r="49" spans="1:4" ht="14.25" customHeight="1" x14ac:dyDescent="0.25">
      <c r="A49" s="163" t="s">
        <v>258</v>
      </c>
      <c r="B49" s="166">
        <v>51</v>
      </c>
      <c r="C49" s="167"/>
      <c r="D49" s="168"/>
    </row>
    <row r="50" spans="1:4" ht="14.25" customHeight="1" x14ac:dyDescent="0.25">
      <c r="A50" s="163" t="s">
        <v>236</v>
      </c>
      <c r="B50" s="166">
        <v>52</v>
      </c>
      <c r="C50" s="167">
        <v>11729</v>
      </c>
      <c r="D50" s="168">
        <v>37326</v>
      </c>
    </row>
    <row r="51" spans="1:4" ht="14.25" customHeight="1" x14ac:dyDescent="0.25">
      <c r="A51" s="160" t="s">
        <v>259</v>
      </c>
      <c r="B51" s="161">
        <v>60</v>
      </c>
      <c r="C51" s="181">
        <f>SUM(C53:C65)</f>
        <v>1238512</v>
      </c>
      <c r="D51" s="180">
        <f>SUM(D53:D65)</f>
        <v>2099015</v>
      </c>
    </row>
    <row r="52" spans="1:4" ht="14.25" customHeight="1" x14ac:dyDescent="0.25">
      <c r="A52" s="163" t="s">
        <v>230</v>
      </c>
      <c r="B52" s="166"/>
      <c r="C52" s="167"/>
      <c r="D52" s="176"/>
    </row>
    <row r="53" spans="1:4" ht="14.25" customHeight="1" x14ac:dyDescent="0.25">
      <c r="A53" s="163" t="s">
        <v>260</v>
      </c>
      <c r="B53" s="166">
        <v>61</v>
      </c>
      <c r="C53" s="167">
        <v>315976</v>
      </c>
      <c r="D53" s="168">
        <v>491328</v>
      </c>
    </row>
    <row r="54" spans="1:4" ht="14.25" customHeight="1" x14ac:dyDescent="0.25">
      <c r="A54" s="163" t="s">
        <v>261</v>
      </c>
      <c r="B54" s="166">
        <v>62</v>
      </c>
      <c r="C54" s="167">
        <v>73</v>
      </c>
      <c r="D54" s="168"/>
    </row>
    <row r="55" spans="1:4" ht="14.25" customHeight="1" x14ac:dyDescent="0.25">
      <c r="A55" s="163" t="s">
        <v>262</v>
      </c>
      <c r="B55" s="166">
        <v>63</v>
      </c>
      <c r="C55" s="167">
        <v>410367</v>
      </c>
      <c r="D55" s="168">
        <v>129136</v>
      </c>
    </row>
    <row r="56" spans="1:4" ht="14.25" customHeight="1" x14ac:dyDescent="0.25">
      <c r="A56" s="184" t="s">
        <v>263</v>
      </c>
      <c r="B56" s="166">
        <v>64</v>
      </c>
      <c r="C56" s="170"/>
      <c r="D56" s="171"/>
    </row>
    <row r="57" spans="1:4" ht="14.25" customHeight="1" x14ac:dyDescent="0.25">
      <c r="A57" s="163" t="s">
        <v>264</v>
      </c>
      <c r="B57" s="166">
        <v>65</v>
      </c>
      <c r="C57" s="167"/>
      <c r="D57" s="168">
        <v>0</v>
      </c>
    </row>
    <row r="58" spans="1:4" ht="14.25" customHeight="1" x14ac:dyDescent="0.25">
      <c r="A58" s="163" t="s">
        <v>265</v>
      </c>
      <c r="B58" s="166">
        <v>66</v>
      </c>
      <c r="C58" s="167"/>
      <c r="D58" s="168">
        <v>0</v>
      </c>
    </row>
    <row r="59" spans="1:4" ht="14.25" customHeight="1" x14ac:dyDescent="0.25">
      <c r="A59" s="163" t="s">
        <v>266</v>
      </c>
      <c r="B59" s="166">
        <v>67</v>
      </c>
      <c r="C59" s="167"/>
      <c r="D59" s="168">
        <v>1256153</v>
      </c>
    </row>
    <row r="60" spans="1:4" ht="14.25" customHeight="1" x14ac:dyDescent="0.25">
      <c r="A60" s="163" t="s">
        <v>267</v>
      </c>
      <c r="B60" s="166">
        <v>68</v>
      </c>
      <c r="C60" s="167"/>
      <c r="D60" s="168"/>
    </row>
    <row r="61" spans="1:4" ht="14.25" customHeight="1" x14ac:dyDescent="0.25">
      <c r="A61" s="163" t="s">
        <v>268</v>
      </c>
      <c r="B61" s="166">
        <v>69</v>
      </c>
      <c r="C61" s="167"/>
      <c r="D61" s="168"/>
    </row>
    <row r="62" spans="1:4" ht="14.25" customHeight="1" x14ac:dyDescent="0.25">
      <c r="A62" s="163" t="s">
        <v>269</v>
      </c>
      <c r="B62" s="166">
        <v>70</v>
      </c>
      <c r="C62" s="167"/>
      <c r="D62" s="168"/>
    </row>
    <row r="63" spans="1:4" ht="14.25" customHeight="1" x14ac:dyDescent="0.25">
      <c r="A63" s="163" t="s">
        <v>256</v>
      </c>
      <c r="B63" s="166">
        <v>71</v>
      </c>
      <c r="C63" s="167"/>
      <c r="D63" s="168">
        <v>0</v>
      </c>
    </row>
    <row r="64" spans="1:4" ht="14.25" customHeight="1" x14ac:dyDescent="0.25">
      <c r="A64" s="163" t="s">
        <v>270</v>
      </c>
      <c r="B64" s="166">
        <v>72</v>
      </c>
      <c r="C64" s="170"/>
      <c r="D64" s="171">
        <v>0</v>
      </c>
    </row>
    <row r="65" spans="1:4" ht="14.25" customHeight="1" x14ac:dyDescent="0.25">
      <c r="A65" s="163" t="s">
        <v>244</v>
      </c>
      <c r="B65" s="166">
        <v>73</v>
      </c>
      <c r="C65" s="167">
        <v>512096</v>
      </c>
      <c r="D65" s="168">
        <v>222398</v>
      </c>
    </row>
    <row r="66" spans="1:4" ht="14.25" customHeight="1" x14ac:dyDescent="0.25">
      <c r="A66" s="179" t="s">
        <v>271</v>
      </c>
      <c r="B66" s="161">
        <v>80</v>
      </c>
      <c r="C66" s="181">
        <f>C37-C51</f>
        <v>-24756</v>
      </c>
      <c r="D66" s="180">
        <f>D37-D51</f>
        <v>-735472</v>
      </c>
    </row>
    <row r="67" spans="1:4" ht="14.25" customHeight="1" x14ac:dyDescent="0.25">
      <c r="A67" s="157" t="s">
        <v>272</v>
      </c>
      <c r="B67" s="161"/>
      <c r="C67" s="182"/>
      <c r="D67" s="183"/>
    </row>
    <row r="68" spans="1:4" ht="14.25" customHeight="1" x14ac:dyDescent="0.25">
      <c r="A68" s="160" t="s">
        <v>273</v>
      </c>
      <c r="B68" s="161">
        <v>90</v>
      </c>
      <c r="C68" s="181">
        <f>SUM(C70:C73)</f>
        <v>0</v>
      </c>
      <c r="D68" s="180">
        <f>SUM(D70:D73)</f>
        <v>0</v>
      </c>
    </row>
    <row r="69" spans="1:4" ht="14.25" customHeight="1" x14ac:dyDescent="0.25">
      <c r="A69" s="163" t="s">
        <v>230</v>
      </c>
      <c r="B69" s="166"/>
      <c r="C69" s="177"/>
      <c r="D69" s="176"/>
    </row>
    <row r="70" spans="1:4" ht="14.25" customHeight="1" x14ac:dyDescent="0.25">
      <c r="A70" s="163" t="s">
        <v>274</v>
      </c>
      <c r="B70" s="166">
        <v>91</v>
      </c>
      <c r="C70" s="167"/>
      <c r="D70" s="176"/>
    </row>
    <row r="71" spans="1:4" ht="14.25" customHeight="1" x14ac:dyDescent="0.25">
      <c r="A71" s="163" t="s">
        <v>275</v>
      </c>
      <c r="B71" s="166">
        <v>92</v>
      </c>
      <c r="C71" s="167"/>
      <c r="D71" s="176"/>
    </row>
    <row r="72" spans="1:4" ht="14.25" customHeight="1" x14ac:dyDescent="0.25">
      <c r="A72" s="163" t="s">
        <v>258</v>
      </c>
      <c r="B72" s="166">
        <v>93</v>
      </c>
      <c r="C72" s="173"/>
      <c r="D72" s="178"/>
    </row>
    <row r="73" spans="1:4" ht="14.25" customHeight="1" x14ac:dyDescent="0.25">
      <c r="A73" s="163" t="s">
        <v>236</v>
      </c>
      <c r="B73" s="166">
        <v>94</v>
      </c>
      <c r="C73" s="167"/>
      <c r="D73" s="176"/>
    </row>
    <row r="74" spans="1:4" ht="14.25" customHeight="1" x14ac:dyDescent="0.25">
      <c r="A74" s="160" t="s">
        <v>276</v>
      </c>
      <c r="B74" s="158">
        <v>100</v>
      </c>
      <c r="C74" s="180">
        <f>SUM(C76:C80)</f>
        <v>125228</v>
      </c>
      <c r="D74" s="180">
        <f>SUM(D76:D80)</f>
        <v>3805056</v>
      </c>
    </row>
    <row r="75" spans="1:4" ht="14.25" customHeight="1" x14ac:dyDescent="0.25">
      <c r="A75" s="163" t="s">
        <v>230</v>
      </c>
      <c r="B75" s="164"/>
      <c r="C75" s="177"/>
      <c r="D75" s="176"/>
    </row>
    <row r="76" spans="1:4" ht="14.25" customHeight="1" x14ac:dyDescent="0.25">
      <c r="A76" s="163" t="s">
        <v>277</v>
      </c>
      <c r="B76" s="164">
        <v>101</v>
      </c>
      <c r="C76" s="167"/>
      <c r="D76" s="168"/>
    </row>
    <row r="77" spans="1:4" ht="14.25" customHeight="1" x14ac:dyDescent="0.25">
      <c r="A77" s="163" t="s">
        <v>267</v>
      </c>
      <c r="B77" s="164">
        <v>102</v>
      </c>
      <c r="C77" s="173"/>
      <c r="D77" s="173">
        <v>0</v>
      </c>
    </row>
    <row r="78" spans="1:4" ht="14.25" customHeight="1" x14ac:dyDescent="0.25">
      <c r="A78" s="163" t="s">
        <v>278</v>
      </c>
      <c r="B78" s="164">
        <v>103</v>
      </c>
      <c r="C78" s="167">
        <v>118050</v>
      </c>
      <c r="D78" s="168">
        <v>3798711</v>
      </c>
    </row>
    <row r="79" spans="1:4" ht="14.25" customHeight="1" x14ac:dyDescent="0.25">
      <c r="A79" s="163" t="s">
        <v>279</v>
      </c>
      <c r="B79" s="164">
        <v>104</v>
      </c>
      <c r="C79" s="167"/>
      <c r="D79" s="168"/>
    </row>
    <row r="80" spans="1:4" ht="14.25" customHeight="1" x14ac:dyDescent="0.25">
      <c r="A80" s="163" t="s">
        <v>280</v>
      </c>
      <c r="B80" s="164">
        <v>105</v>
      </c>
      <c r="C80" s="167">
        <v>7178</v>
      </c>
      <c r="D80" s="168">
        <v>6345</v>
      </c>
    </row>
    <row r="81" spans="1:6" ht="14.25" customHeight="1" x14ac:dyDescent="0.25">
      <c r="A81" s="179" t="s">
        <v>281</v>
      </c>
      <c r="B81" s="158">
        <v>110</v>
      </c>
      <c r="C81" s="181">
        <f>C68-C74</f>
        <v>-125228</v>
      </c>
      <c r="D81" s="180">
        <f>D68-D74</f>
        <v>-3805056</v>
      </c>
    </row>
    <row r="82" spans="1:6" ht="14.25" customHeight="1" x14ac:dyDescent="0.25">
      <c r="A82" s="160" t="s">
        <v>282</v>
      </c>
      <c r="B82" s="158">
        <v>120</v>
      </c>
      <c r="C82" s="185">
        <v>679356</v>
      </c>
      <c r="D82" s="186">
        <v>137067</v>
      </c>
    </row>
    <row r="83" spans="1:6" ht="14.25" customHeight="1" x14ac:dyDescent="0.25">
      <c r="A83" s="179" t="s">
        <v>283</v>
      </c>
      <c r="B83" s="158">
        <v>130</v>
      </c>
      <c r="C83" s="185">
        <v>1025</v>
      </c>
      <c r="D83" s="186">
        <v>316</v>
      </c>
    </row>
    <row r="84" spans="1:6" ht="14.25" customHeight="1" x14ac:dyDescent="0.25">
      <c r="A84" s="179" t="s">
        <v>284</v>
      </c>
      <c r="B84" s="158">
        <v>140</v>
      </c>
      <c r="C84" s="181">
        <v>2500424</v>
      </c>
      <c r="D84" s="180">
        <v>-2372782</v>
      </c>
    </row>
    <row r="85" spans="1:6" ht="14.25" customHeight="1" x14ac:dyDescent="0.25">
      <c r="A85" s="169" t="s">
        <v>285</v>
      </c>
      <c r="B85" s="164">
        <v>150</v>
      </c>
      <c r="C85" s="187">
        <v>12926457</v>
      </c>
      <c r="D85" s="188">
        <v>11793503</v>
      </c>
    </row>
    <row r="86" spans="1:6" ht="14.25" customHeight="1" x14ac:dyDescent="0.25">
      <c r="A86" s="169" t="s">
        <v>286</v>
      </c>
      <c r="B86" s="164">
        <v>160</v>
      </c>
      <c r="C86" s="189">
        <v>15426881</v>
      </c>
      <c r="D86" s="189">
        <v>9420721</v>
      </c>
    </row>
    <row r="87" spans="1:6" ht="14.25" customHeight="1" x14ac:dyDescent="0.25">
      <c r="A87" s="137"/>
      <c r="B87" s="137"/>
      <c r="C87" s="137"/>
      <c r="D87" s="137"/>
    </row>
    <row r="88" spans="1:6" ht="14.25" customHeight="1" x14ac:dyDescent="0.25">
      <c r="A88" s="137"/>
      <c r="B88" s="137"/>
      <c r="C88" s="137"/>
      <c r="D88" s="137"/>
    </row>
    <row r="89" spans="1:6" ht="14.25" customHeight="1" x14ac:dyDescent="0.25">
      <c r="A89" s="190" t="str">
        <f>[1]Ф1!A143</f>
        <v xml:space="preserve">Заместитель Председателя Правления </v>
      </c>
      <c r="B89" s="191"/>
      <c r="C89" s="192"/>
      <c r="D89" s="193"/>
    </row>
    <row r="90" spans="1:6" ht="14.25" customHeight="1" x14ac:dyDescent="0.25">
      <c r="A90" s="190" t="str">
        <f>[1]Ф1!A144</f>
        <v>по экономике и финансам                                           ___________________</v>
      </c>
      <c r="B90" s="191"/>
      <c r="C90" s="194" t="str">
        <f>[1]Ф1!C144</f>
        <v>Чеботарёва Людмила Анатольевна</v>
      </c>
      <c r="D90" s="195"/>
    </row>
    <row r="91" spans="1:6" ht="14.25" customHeight="1" x14ac:dyDescent="0.25">
      <c r="A91" s="196"/>
      <c r="B91" s="197"/>
      <c r="C91" s="198"/>
      <c r="D91" s="137"/>
    </row>
    <row r="92" spans="1:6" ht="14.25" customHeight="1" x14ac:dyDescent="0.25">
      <c r="A92" s="199"/>
      <c r="B92" s="197"/>
      <c r="C92" s="197"/>
      <c r="D92" s="137"/>
    </row>
    <row r="93" spans="1:6" s="256" customFormat="1" ht="12.75" x14ac:dyDescent="0.2">
      <c r="A93" s="254" t="s">
        <v>383</v>
      </c>
      <c r="B93" s="257"/>
      <c r="C93" s="258" t="s">
        <v>384</v>
      </c>
      <c r="D93" s="259"/>
      <c r="E93" s="255"/>
      <c r="F93" s="255"/>
    </row>
    <row r="94" spans="1:6" ht="14.25" customHeight="1" x14ac:dyDescent="0.25">
      <c r="A94" s="196"/>
      <c r="B94" s="197"/>
    </row>
    <row r="95" spans="1:6" ht="14.25" customHeight="1" x14ac:dyDescent="0.25">
      <c r="A95" s="197" t="s">
        <v>143</v>
      </c>
      <c r="B95" s="197"/>
      <c r="C95" s="197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3"/>
  <sheetViews>
    <sheetView tabSelected="1" topLeftCell="A29" zoomScale="80" zoomScaleNormal="80" workbookViewId="0">
      <selection activeCell="H53" sqref="H53"/>
    </sheetView>
  </sheetViews>
  <sheetFormatPr defaultColWidth="9.28515625" defaultRowHeight="12" x14ac:dyDescent="0.2"/>
  <cols>
    <col min="1" max="1" width="74.28515625" style="200" customWidth="1"/>
    <col min="2" max="2" width="5.28515625" style="200" customWidth="1"/>
    <col min="3" max="3" width="14.28515625" style="249" bestFit="1" customWidth="1"/>
    <col min="4" max="6" width="13.28515625" style="249" customWidth="1"/>
    <col min="7" max="8" width="15.28515625" style="249" bestFit="1" customWidth="1"/>
    <col min="9" max="9" width="11.7109375" style="200" bestFit="1" customWidth="1"/>
    <col min="10" max="10" width="13" style="200" customWidth="1"/>
    <col min="11" max="11" width="16.7109375" style="200" customWidth="1"/>
    <col min="12" max="12" width="15" style="203" bestFit="1" customWidth="1"/>
    <col min="13" max="16384" width="9.28515625" style="204"/>
  </cols>
  <sheetData>
    <row r="1" spans="1:12" ht="15" x14ac:dyDescent="0.25">
      <c r="B1" s="201"/>
      <c r="C1" s="202"/>
      <c r="D1" s="202"/>
      <c r="E1" s="202"/>
      <c r="F1" s="202"/>
      <c r="G1" s="202"/>
      <c r="H1" s="202"/>
      <c r="I1" s="201"/>
      <c r="J1" s="201"/>
      <c r="K1" s="80" t="s">
        <v>287</v>
      </c>
    </row>
    <row r="2" spans="1:12" ht="15" x14ac:dyDescent="0.25">
      <c r="B2" s="201"/>
      <c r="C2" s="202"/>
      <c r="D2" s="202"/>
      <c r="E2" s="202"/>
      <c r="F2" s="202"/>
      <c r="G2" s="202"/>
      <c r="H2" s="202"/>
      <c r="I2" s="201"/>
      <c r="J2" s="201"/>
      <c r="K2" s="80" t="s">
        <v>1</v>
      </c>
    </row>
    <row r="3" spans="1:12" ht="15" x14ac:dyDescent="0.25">
      <c r="B3" s="201"/>
      <c r="C3" s="202"/>
      <c r="D3" s="202"/>
      <c r="E3" s="202"/>
      <c r="F3" s="202"/>
      <c r="G3" s="202"/>
      <c r="H3" s="202"/>
      <c r="I3" s="201"/>
      <c r="J3" s="201"/>
      <c r="K3" s="80" t="s">
        <v>2</v>
      </c>
    </row>
    <row r="4" spans="1:12" ht="15" x14ac:dyDescent="0.25">
      <c r="B4" s="201"/>
      <c r="C4" s="202"/>
      <c r="D4" s="202"/>
      <c r="E4" s="202"/>
      <c r="F4" s="202"/>
      <c r="G4" s="202"/>
      <c r="H4" s="202"/>
      <c r="I4" s="201"/>
      <c r="J4" s="201"/>
      <c r="K4" s="80" t="s">
        <v>3</v>
      </c>
    </row>
    <row r="5" spans="1:12" x14ac:dyDescent="0.2">
      <c r="B5" s="201"/>
      <c r="C5" s="202"/>
      <c r="D5" s="202"/>
      <c r="E5" s="202"/>
      <c r="F5" s="202"/>
      <c r="G5" s="202"/>
      <c r="H5" s="202"/>
      <c r="I5" s="201"/>
      <c r="J5" s="201"/>
      <c r="K5" s="205" t="s">
        <v>288</v>
      </c>
    </row>
    <row r="6" spans="1:12" x14ac:dyDescent="0.2">
      <c r="A6" s="206" t="s">
        <v>6</v>
      </c>
      <c r="B6" s="201"/>
      <c r="C6" s="207" t="str">
        <f>[1]Ф1!C6</f>
        <v>АО "Ульбинский металлургический завод"</v>
      </c>
      <c r="D6" s="202"/>
      <c r="E6" s="202"/>
      <c r="F6" s="202"/>
      <c r="G6" s="202"/>
      <c r="H6" s="202"/>
      <c r="I6" s="201"/>
      <c r="J6" s="201"/>
      <c r="K6" s="201"/>
    </row>
    <row r="7" spans="1:12" x14ac:dyDescent="0.2">
      <c r="A7" s="206"/>
      <c r="B7" s="208"/>
      <c r="C7" s="209"/>
      <c r="D7" s="202"/>
      <c r="E7" s="202"/>
      <c r="F7" s="202"/>
      <c r="G7" s="202"/>
      <c r="H7" s="202"/>
      <c r="I7" s="208"/>
      <c r="J7" s="208"/>
      <c r="K7" s="208"/>
    </row>
    <row r="8" spans="1:12" x14ac:dyDescent="0.2">
      <c r="A8" s="206" t="s">
        <v>289</v>
      </c>
      <c r="B8" s="201"/>
      <c r="C8" s="209"/>
      <c r="D8" s="202"/>
      <c r="E8" s="202"/>
      <c r="F8" s="202"/>
      <c r="G8" s="202"/>
      <c r="H8" s="202"/>
      <c r="I8" s="201"/>
      <c r="J8" s="201"/>
      <c r="K8" s="201"/>
    </row>
    <row r="9" spans="1:12" x14ac:dyDescent="0.2">
      <c r="A9" s="206"/>
      <c r="B9" s="208"/>
      <c r="C9" s="209"/>
      <c r="D9" s="202"/>
      <c r="E9" s="202"/>
      <c r="F9" s="202"/>
      <c r="G9" s="202"/>
      <c r="H9" s="202"/>
      <c r="I9" s="208"/>
      <c r="J9" s="208"/>
      <c r="K9" s="208"/>
    </row>
    <row r="10" spans="1:12" x14ac:dyDescent="0.2">
      <c r="A10" s="206" t="s">
        <v>290</v>
      </c>
      <c r="B10" s="201"/>
      <c r="C10" s="210">
        <v>44742</v>
      </c>
      <c r="D10" s="202"/>
      <c r="E10" s="202"/>
      <c r="F10" s="202"/>
      <c r="G10" s="202"/>
      <c r="H10" s="202"/>
      <c r="I10" s="201"/>
      <c r="J10" s="201"/>
      <c r="K10" s="201"/>
    </row>
    <row r="11" spans="1:12" x14ac:dyDescent="0.2">
      <c r="A11" s="211"/>
      <c r="B11" s="211"/>
      <c r="C11" s="212"/>
      <c r="D11" s="212"/>
      <c r="E11" s="212"/>
      <c r="F11" s="212"/>
      <c r="G11" s="212"/>
      <c r="H11" s="212"/>
      <c r="I11" s="211"/>
      <c r="J11" s="211"/>
      <c r="K11" s="213" t="s">
        <v>24</v>
      </c>
    </row>
    <row r="12" spans="1:12" s="214" customFormat="1" ht="38.25" customHeight="1" x14ac:dyDescent="0.2">
      <c r="A12" s="264" t="s">
        <v>291</v>
      </c>
      <c r="B12" s="264" t="s">
        <v>26</v>
      </c>
      <c r="C12" s="266" t="s">
        <v>292</v>
      </c>
      <c r="D12" s="267"/>
      <c r="E12" s="267"/>
      <c r="F12" s="267"/>
      <c r="G12" s="267"/>
      <c r="H12" s="268"/>
      <c r="I12" s="264" t="s">
        <v>293</v>
      </c>
      <c r="J12" s="264" t="s">
        <v>294</v>
      </c>
      <c r="K12" s="264" t="s">
        <v>295</v>
      </c>
      <c r="L12" s="203"/>
    </row>
    <row r="13" spans="1:12" s="214" customFormat="1" ht="48" x14ac:dyDescent="0.2">
      <c r="A13" s="265"/>
      <c r="B13" s="265"/>
      <c r="C13" s="215" t="s">
        <v>296</v>
      </c>
      <c r="D13" s="215" t="s">
        <v>131</v>
      </c>
      <c r="E13" s="215" t="s">
        <v>132</v>
      </c>
      <c r="F13" s="215" t="s">
        <v>133</v>
      </c>
      <c r="G13" s="215" t="s">
        <v>297</v>
      </c>
      <c r="H13" s="215" t="s">
        <v>135</v>
      </c>
      <c r="I13" s="265"/>
      <c r="J13" s="265"/>
      <c r="K13" s="265"/>
      <c r="L13" s="203"/>
    </row>
    <row r="14" spans="1:12" s="221" customFormat="1" x14ac:dyDescent="0.2">
      <c r="A14" s="216" t="s">
        <v>298</v>
      </c>
      <c r="B14" s="217" t="s">
        <v>31</v>
      </c>
      <c r="C14" s="218">
        <v>2755985</v>
      </c>
      <c r="D14" s="218">
        <v>0</v>
      </c>
      <c r="E14" s="218">
        <v>0</v>
      </c>
      <c r="F14" s="218">
        <v>232835</v>
      </c>
      <c r="G14" s="218">
        <v>68936033</v>
      </c>
      <c r="H14" s="218"/>
      <c r="I14" s="219">
        <f t="shared" ref="I14:I19" si="0">SUM(C14:H14)</f>
        <v>71924853</v>
      </c>
      <c r="J14" s="219"/>
      <c r="K14" s="219">
        <f t="shared" ref="K14:K19" si="1">I14+J14</f>
        <v>71924853</v>
      </c>
      <c r="L14" s="220"/>
    </row>
    <row r="15" spans="1:12" x14ac:dyDescent="0.2">
      <c r="A15" s="222" t="s">
        <v>299</v>
      </c>
      <c r="B15" s="223" t="s">
        <v>33</v>
      </c>
      <c r="C15" s="224"/>
      <c r="D15" s="224"/>
      <c r="E15" s="224"/>
      <c r="F15" s="224"/>
      <c r="G15" s="224"/>
      <c r="H15" s="224"/>
      <c r="I15" s="219">
        <f t="shared" si="0"/>
        <v>0</v>
      </c>
      <c r="J15" s="219"/>
      <c r="K15" s="219">
        <f t="shared" si="1"/>
        <v>0</v>
      </c>
    </row>
    <row r="16" spans="1:12" x14ac:dyDescent="0.2">
      <c r="A16" s="222" t="s">
        <v>300</v>
      </c>
      <c r="B16" s="223" t="s">
        <v>301</v>
      </c>
      <c r="C16" s="225">
        <f t="shared" ref="C16:H16" si="2">C14+C15</f>
        <v>2755985</v>
      </c>
      <c r="D16" s="225">
        <f t="shared" si="2"/>
        <v>0</v>
      </c>
      <c r="E16" s="225">
        <f t="shared" si="2"/>
        <v>0</v>
      </c>
      <c r="F16" s="225">
        <f t="shared" si="2"/>
        <v>232835</v>
      </c>
      <c r="G16" s="225">
        <f t="shared" si="2"/>
        <v>68936033</v>
      </c>
      <c r="H16" s="225">
        <f t="shared" si="2"/>
        <v>0</v>
      </c>
      <c r="I16" s="219">
        <f t="shared" si="0"/>
        <v>71924853</v>
      </c>
      <c r="J16" s="219">
        <f>J14+J15</f>
        <v>0</v>
      </c>
      <c r="K16" s="219">
        <f>I16+J16</f>
        <v>71924853</v>
      </c>
    </row>
    <row r="17" spans="1:12" x14ac:dyDescent="0.2">
      <c r="A17" s="222" t="s">
        <v>302</v>
      </c>
      <c r="B17" s="223" t="s">
        <v>170</v>
      </c>
      <c r="C17" s="225">
        <f t="shared" ref="C17:H17" si="3">C18+C19</f>
        <v>0</v>
      </c>
      <c r="D17" s="225">
        <f t="shared" si="3"/>
        <v>0</v>
      </c>
      <c r="E17" s="225">
        <f t="shared" si="3"/>
        <v>0</v>
      </c>
      <c r="F17" s="225">
        <f t="shared" si="3"/>
        <v>30323</v>
      </c>
      <c r="G17" s="225">
        <f t="shared" si="3"/>
        <v>5591228</v>
      </c>
      <c r="H17" s="225">
        <f t="shared" si="3"/>
        <v>0</v>
      </c>
      <c r="I17" s="219">
        <f t="shared" si="0"/>
        <v>5621551</v>
      </c>
      <c r="J17" s="219">
        <f>J18+J19</f>
        <v>0</v>
      </c>
      <c r="K17" s="219">
        <f t="shared" si="1"/>
        <v>5621551</v>
      </c>
    </row>
    <row r="18" spans="1:12" x14ac:dyDescent="0.2">
      <c r="A18" s="222" t="s">
        <v>303</v>
      </c>
      <c r="B18" s="223" t="s">
        <v>304</v>
      </c>
      <c r="C18" s="226"/>
      <c r="D18" s="226"/>
      <c r="E18" s="226"/>
      <c r="F18" s="226"/>
      <c r="G18" s="218">
        <v>5605793</v>
      </c>
      <c r="H18" s="218"/>
      <c r="I18" s="219">
        <f t="shared" si="0"/>
        <v>5605793</v>
      </c>
      <c r="J18" s="219"/>
      <c r="K18" s="219">
        <f t="shared" si="1"/>
        <v>5605793</v>
      </c>
    </row>
    <row r="19" spans="1:12" x14ac:dyDescent="0.2">
      <c r="A19" s="222" t="s">
        <v>305</v>
      </c>
      <c r="B19" s="223" t="s">
        <v>306</v>
      </c>
      <c r="C19" s="225">
        <f t="shared" ref="C19:H19" si="4">SUM(C21:C29)</f>
        <v>0</v>
      </c>
      <c r="D19" s="225">
        <f t="shared" si="4"/>
        <v>0</v>
      </c>
      <c r="E19" s="225">
        <f t="shared" si="4"/>
        <v>0</v>
      </c>
      <c r="F19" s="225">
        <f t="shared" si="4"/>
        <v>30323</v>
      </c>
      <c r="G19" s="225">
        <f t="shared" si="4"/>
        <v>-14565</v>
      </c>
      <c r="H19" s="225">
        <f t="shared" si="4"/>
        <v>0</v>
      </c>
      <c r="I19" s="219">
        <f t="shared" si="0"/>
        <v>15758</v>
      </c>
      <c r="J19" s="227">
        <f>SUM(J21:J29)</f>
        <v>0</v>
      </c>
      <c r="K19" s="219">
        <f t="shared" si="1"/>
        <v>15758</v>
      </c>
    </row>
    <row r="20" spans="1:12" x14ac:dyDescent="0.2">
      <c r="A20" s="222" t="s">
        <v>177</v>
      </c>
      <c r="B20" s="223"/>
      <c r="C20" s="224"/>
      <c r="D20" s="224"/>
      <c r="E20" s="224"/>
      <c r="F20" s="224"/>
      <c r="G20" s="224"/>
      <c r="H20" s="224"/>
      <c r="I20" s="228"/>
      <c r="J20" s="218"/>
      <c r="K20" s="218">
        <f>I20++J20</f>
        <v>0</v>
      </c>
    </row>
    <row r="21" spans="1:12" ht="24" x14ac:dyDescent="0.2">
      <c r="A21" s="222" t="s">
        <v>307</v>
      </c>
      <c r="B21" s="223" t="s">
        <v>308</v>
      </c>
      <c r="C21" s="226"/>
      <c r="D21" s="226"/>
      <c r="E21" s="226"/>
      <c r="F21" s="224"/>
      <c r="G21" s="226"/>
      <c r="H21" s="226"/>
      <c r="I21" s="229"/>
      <c r="J21" s="229"/>
      <c r="K21" s="218">
        <f t="shared" ref="K21:K29" si="5">I21++J21</f>
        <v>0</v>
      </c>
    </row>
    <row r="22" spans="1:12" ht="24" x14ac:dyDescent="0.2">
      <c r="A22" s="222" t="s">
        <v>309</v>
      </c>
      <c r="B22" s="223" t="s">
        <v>310</v>
      </c>
      <c r="C22" s="226"/>
      <c r="D22" s="226"/>
      <c r="E22" s="226"/>
      <c r="F22" s="224"/>
      <c r="G22" s="224"/>
      <c r="H22" s="224"/>
      <c r="I22" s="225">
        <f>SUM(C22:H22)</f>
        <v>0</v>
      </c>
      <c r="J22" s="219"/>
      <c r="K22" s="218">
        <f t="shared" si="5"/>
        <v>0</v>
      </c>
    </row>
    <row r="23" spans="1:12" ht="24" x14ac:dyDescent="0.2">
      <c r="A23" s="222" t="s">
        <v>311</v>
      </c>
      <c r="B23" s="223" t="s">
        <v>312</v>
      </c>
      <c r="C23" s="226"/>
      <c r="D23" s="226"/>
      <c r="E23" s="226"/>
      <c r="F23" s="224"/>
      <c r="G23" s="224"/>
      <c r="H23" s="224"/>
      <c r="I23" s="229"/>
      <c r="J23" s="229"/>
      <c r="K23" s="218">
        <f t="shared" si="5"/>
        <v>0</v>
      </c>
    </row>
    <row r="24" spans="1:12" ht="24" x14ac:dyDescent="0.2">
      <c r="A24" s="222" t="s">
        <v>179</v>
      </c>
      <c r="B24" s="223" t="s">
        <v>313</v>
      </c>
      <c r="C24" s="226"/>
      <c r="D24" s="226"/>
      <c r="E24" s="226"/>
      <c r="F24" s="224"/>
      <c r="G24" s="224">
        <v>3829</v>
      </c>
      <c r="H24" s="224"/>
      <c r="I24" s="225">
        <f t="shared" ref="I24:I30" si="6">SUM(C24:H24)</f>
        <v>3829</v>
      </c>
      <c r="J24" s="219"/>
      <c r="K24" s="218">
        <f t="shared" si="5"/>
        <v>3829</v>
      </c>
    </row>
    <row r="25" spans="1:12" x14ac:dyDescent="0.2">
      <c r="A25" s="222" t="s">
        <v>200</v>
      </c>
      <c r="B25" s="223" t="s">
        <v>314</v>
      </c>
      <c r="C25" s="226"/>
      <c r="D25" s="226"/>
      <c r="E25" s="226"/>
      <c r="F25" s="224"/>
      <c r="G25" s="224">
        <v>-18394</v>
      </c>
      <c r="H25" s="224"/>
      <c r="I25" s="225">
        <f t="shared" si="6"/>
        <v>-18394</v>
      </c>
      <c r="J25" s="219"/>
      <c r="K25" s="218">
        <f t="shared" si="5"/>
        <v>-18394</v>
      </c>
    </row>
    <row r="26" spans="1:12" x14ac:dyDescent="0.2">
      <c r="A26" s="222" t="s">
        <v>181</v>
      </c>
      <c r="B26" s="223" t="s">
        <v>315</v>
      </c>
      <c r="C26" s="226"/>
      <c r="D26" s="226"/>
      <c r="E26" s="226"/>
      <c r="F26" s="224"/>
      <c r="G26" s="224"/>
      <c r="H26" s="224"/>
      <c r="I26" s="225">
        <f t="shared" si="6"/>
        <v>0</v>
      </c>
      <c r="J26" s="219"/>
      <c r="K26" s="218">
        <f t="shared" si="5"/>
        <v>0</v>
      </c>
    </row>
    <row r="27" spans="1:12" x14ac:dyDescent="0.2">
      <c r="A27" s="222" t="s">
        <v>316</v>
      </c>
      <c r="B27" s="223" t="s">
        <v>317</v>
      </c>
      <c r="C27" s="226"/>
      <c r="D27" s="226"/>
      <c r="E27" s="226"/>
      <c r="F27" s="224"/>
      <c r="G27" s="224"/>
      <c r="H27" s="224"/>
      <c r="I27" s="225">
        <f t="shared" si="6"/>
        <v>0</v>
      </c>
      <c r="J27" s="219"/>
      <c r="K27" s="218">
        <f t="shared" si="5"/>
        <v>0</v>
      </c>
    </row>
    <row r="28" spans="1:12" x14ac:dyDescent="0.2">
      <c r="A28" s="222" t="s">
        <v>318</v>
      </c>
      <c r="B28" s="223" t="s">
        <v>319</v>
      </c>
      <c r="C28" s="224"/>
      <c r="D28" s="224"/>
      <c r="E28" s="224"/>
      <c r="F28" s="224"/>
      <c r="G28" s="224"/>
      <c r="H28" s="224"/>
      <c r="I28" s="225">
        <f t="shared" si="6"/>
        <v>0</v>
      </c>
      <c r="J28" s="219"/>
      <c r="K28" s="218">
        <f t="shared" si="5"/>
        <v>0</v>
      </c>
    </row>
    <row r="29" spans="1:12" s="237" customFormat="1" ht="36" x14ac:dyDescent="0.2">
      <c r="A29" s="230" t="s">
        <v>320</v>
      </c>
      <c r="B29" s="231" t="s">
        <v>321</v>
      </c>
      <c r="C29" s="232"/>
      <c r="D29" s="232"/>
      <c r="E29" s="232"/>
      <c r="F29" s="233">
        <v>30323</v>
      </c>
      <c r="G29" s="233"/>
      <c r="H29" s="233"/>
      <c r="I29" s="234">
        <f t="shared" si="6"/>
        <v>30323</v>
      </c>
      <c r="J29" s="235"/>
      <c r="K29" s="218">
        <f t="shared" si="5"/>
        <v>30323</v>
      </c>
      <c r="L29" s="236"/>
    </row>
    <row r="30" spans="1:12" x14ac:dyDescent="0.2">
      <c r="A30" s="222" t="s">
        <v>322</v>
      </c>
      <c r="B30" s="223" t="s">
        <v>323</v>
      </c>
      <c r="C30" s="238">
        <f>SUM(C32+C37+C38+C39+C40+C41+C42+C43+C44)</f>
        <v>1971574</v>
      </c>
      <c r="D30" s="238">
        <f t="shared" ref="D30:H30" si="7">SUM(D32+D37+D38+D39+D40+D41+D42+D43+D44)</f>
        <v>0</v>
      </c>
      <c r="E30" s="238">
        <f t="shared" si="7"/>
        <v>0</v>
      </c>
      <c r="F30" s="238">
        <f t="shared" si="7"/>
        <v>0</v>
      </c>
      <c r="G30" s="238">
        <f t="shared" si="7"/>
        <v>-4159127</v>
      </c>
      <c r="H30" s="238">
        <f t="shared" si="7"/>
        <v>0</v>
      </c>
      <c r="I30" s="225">
        <f t="shared" si="6"/>
        <v>-2187553</v>
      </c>
      <c r="J30" s="227">
        <f>SUM(J32+J37+J38+J39+J40+J41+J42+J43+J44)</f>
        <v>0</v>
      </c>
      <c r="K30" s="225">
        <f>I30+J30</f>
        <v>-2187553</v>
      </c>
    </row>
    <row r="31" spans="1:12" x14ac:dyDescent="0.2">
      <c r="A31" s="222" t="s">
        <v>177</v>
      </c>
      <c r="B31" s="223"/>
      <c r="C31" s="239"/>
      <c r="D31" s="239"/>
      <c r="E31" s="239"/>
      <c r="F31" s="239"/>
      <c r="G31" s="239"/>
      <c r="H31" s="239"/>
      <c r="I31" s="225"/>
      <c r="J31" s="228"/>
      <c r="K31" s="225">
        <f>I31+J31</f>
        <v>0</v>
      </c>
    </row>
    <row r="32" spans="1:12" x14ac:dyDescent="0.2">
      <c r="A32" s="222" t="s">
        <v>324</v>
      </c>
      <c r="B32" s="223" t="s">
        <v>325</v>
      </c>
      <c r="C32" s="238">
        <f t="shared" ref="C32:H32" si="8">SUM(C34:C36)</f>
        <v>0</v>
      </c>
      <c r="D32" s="238">
        <f t="shared" si="8"/>
        <v>0</v>
      </c>
      <c r="E32" s="238">
        <f t="shared" si="8"/>
        <v>0</v>
      </c>
      <c r="F32" s="238">
        <f t="shared" si="8"/>
        <v>0</v>
      </c>
      <c r="G32" s="238">
        <f t="shared" si="8"/>
        <v>0</v>
      </c>
      <c r="H32" s="238">
        <f t="shared" si="8"/>
        <v>0</v>
      </c>
      <c r="I32" s="225">
        <f>SUM(C32:H32)</f>
        <v>0</v>
      </c>
      <c r="J32" s="227">
        <f>SUM(J34:J36)</f>
        <v>0</v>
      </c>
      <c r="K32" s="225">
        <f t="shared" ref="K32:K47" si="9">I32+J32</f>
        <v>0</v>
      </c>
    </row>
    <row r="33" spans="1:12" x14ac:dyDescent="0.2">
      <c r="A33" s="222" t="s">
        <v>177</v>
      </c>
      <c r="B33" s="223"/>
      <c r="C33" s="239"/>
      <c r="D33" s="239"/>
      <c r="E33" s="239"/>
      <c r="F33" s="239"/>
      <c r="G33" s="239"/>
      <c r="H33" s="239"/>
      <c r="I33" s="224"/>
      <c r="J33" s="228"/>
      <c r="K33" s="225">
        <f t="shared" si="9"/>
        <v>0</v>
      </c>
    </row>
    <row r="34" spans="1:12" x14ac:dyDescent="0.2">
      <c r="A34" s="222" t="s">
        <v>326</v>
      </c>
      <c r="B34" s="223"/>
      <c r="C34" s="224"/>
      <c r="D34" s="224"/>
      <c r="E34" s="224"/>
      <c r="F34" s="224"/>
      <c r="G34" s="224"/>
      <c r="H34" s="224"/>
      <c r="I34" s="225">
        <f>SUM(C34:H34)</f>
        <v>0</v>
      </c>
      <c r="J34" s="219"/>
      <c r="K34" s="225">
        <f t="shared" si="9"/>
        <v>0</v>
      </c>
    </row>
    <row r="35" spans="1:12" x14ac:dyDescent="0.2">
      <c r="A35" s="222" t="s">
        <v>327</v>
      </c>
      <c r="B35" s="223"/>
      <c r="C35" s="224"/>
      <c r="D35" s="224"/>
      <c r="E35" s="224"/>
      <c r="F35" s="224"/>
      <c r="G35" s="224"/>
      <c r="H35" s="224"/>
      <c r="I35" s="225">
        <f t="shared" ref="I35:I81" si="10">SUM(C35:H35)</f>
        <v>0</v>
      </c>
      <c r="J35" s="219"/>
      <c r="K35" s="225">
        <f t="shared" si="9"/>
        <v>0</v>
      </c>
    </row>
    <row r="36" spans="1:12" x14ac:dyDescent="0.2">
      <c r="A36" s="222" t="s">
        <v>328</v>
      </c>
      <c r="B36" s="223"/>
      <c r="C36" s="224"/>
      <c r="D36" s="224"/>
      <c r="E36" s="224"/>
      <c r="F36" s="224"/>
      <c r="G36" s="224"/>
      <c r="H36" s="224"/>
      <c r="I36" s="225">
        <f t="shared" si="10"/>
        <v>0</v>
      </c>
      <c r="J36" s="219"/>
      <c r="K36" s="225">
        <f t="shared" si="9"/>
        <v>0</v>
      </c>
    </row>
    <row r="37" spans="1:12" x14ac:dyDescent="0.2">
      <c r="A37" s="222" t="s">
        <v>329</v>
      </c>
      <c r="B37" s="223" t="s">
        <v>330</v>
      </c>
      <c r="C37" s="224"/>
      <c r="D37" s="224"/>
      <c r="E37" s="224"/>
      <c r="F37" s="224"/>
      <c r="G37" s="224"/>
      <c r="H37" s="224"/>
      <c r="I37" s="225">
        <f t="shared" si="10"/>
        <v>0</v>
      </c>
      <c r="J37" s="219"/>
      <c r="K37" s="225">
        <f t="shared" si="9"/>
        <v>0</v>
      </c>
    </row>
    <row r="38" spans="1:12" x14ac:dyDescent="0.2">
      <c r="A38" s="222" t="s">
        <v>331</v>
      </c>
      <c r="B38" s="223" t="s">
        <v>332</v>
      </c>
      <c r="C38" s="224">
        <v>1971574</v>
      </c>
      <c r="D38" s="224"/>
      <c r="E38" s="224"/>
      <c r="F38" s="224"/>
      <c r="G38" s="224"/>
      <c r="H38" s="224"/>
      <c r="I38" s="225">
        <f t="shared" si="10"/>
        <v>1971574</v>
      </c>
      <c r="J38" s="219"/>
      <c r="K38" s="225">
        <f t="shared" si="9"/>
        <v>1971574</v>
      </c>
    </row>
    <row r="39" spans="1:12" x14ac:dyDescent="0.2">
      <c r="A39" s="222" t="s">
        <v>333</v>
      </c>
      <c r="B39" s="223" t="s">
        <v>334</v>
      </c>
      <c r="C39" s="224"/>
      <c r="D39" s="224"/>
      <c r="E39" s="224"/>
      <c r="F39" s="224"/>
      <c r="G39" s="224"/>
      <c r="H39" s="224"/>
      <c r="I39" s="225">
        <f t="shared" si="10"/>
        <v>0</v>
      </c>
      <c r="J39" s="219"/>
      <c r="K39" s="225">
        <f t="shared" si="9"/>
        <v>0</v>
      </c>
    </row>
    <row r="40" spans="1:12" x14ac:dyDescent="0.2">
      <c r="A40" s="222" t="s">
        <v>335</v>
      </c>
      <c r="B40" s="223" t="s">
        <v>336</v>
      </c>
      <c r="C40" s="224"/>
      <c r="D40" s="224"/>
      <c r="E40" s="224"/>
      <c r="F40" s="224"/>
      <c r="G40" s="224"/>
      <c r="H40" s="224"/>
      <c r="I40" s="225">
        <f t="shared" si="10"/>
        <v>0</v>
      </c>
      <c r="J40" s="219"/>
      <c r="K40" s="225">
        <f t="shared" si="9"/>
        <v>0</v>
      </c>
    </row>
    <row r="41" spans="1:12" x14ac:dyDescent="0.2">
      <c r="A41" s="222" t="s">
        <v>337</v>
      </c>
      <c r="B41" s="223" t="s">
        <v>338</v>
      </c>
      <c r="C41" s="224"/>
      <c r="D41" s="224"/>
      <c r="E41" s="224"/>
      <c r="F41" s="224"/>
      <c r="G41" s="224">
        <v>-4159127</v>
      </c>
      <c r="H41" s="224"/>
      <c r="I41" s="225">
        <f t="shared" si="10"/>
        <v>-4159127</v>
      </c>
      <c r="J41" s="219"/>
      <c r="K41" s="225">
        <f t="shared" si="9"/>
        <v>-4159127</v>
      </c>
    </row>
    <row r="42" spans="1:12" x14ac:dyDescent="0.2">
      <c r="A42" s="222" t="s">
        <v>339</v>
      </c>
      <c r="B42" s="223" t="s">
        <v>340</v>
      </c>
      <c r="C42" s="224"/>
      <c r="D42" s="224"/>
      <c r="E42" s="224"/>
      <c r="F42" s="224"/>
      <c r="G42" s="224"/>
      <c r="H42" s="224"/>
      <c r="I42" s="225">
        <f t="shared" si="10"/>
        <v>0</v>
      </c>
      <c r="J42" s="219"/>
      <c r="K42" s="225">
        <f t="shared" si="9"/>
        <v>0</v>
      </c>
    </row>
    <row r="43" spans="1:12" x14ac:dyDescent="0.2">
      <c r="A43" s="222" t="s">
        <v>341</v>
      </c>
      <c r="B43" s="223" t="s">
        <v>342</v>
      </c>
      <c r="C43" s="224"/>
      <c r="D43" s="224"/>
      <c r="E43" s="224"/>
      <c r="F43" s="224"/>
      <c r="G43" s="224"/>
      <c r="H43" s="224"/>
      <c r="I43" s="225">
        <f t="shared" si="10"/>
        <v>0</v>
      </c>
      <c r="J43" s="219"/>
      <c r="K43" s="225">
        <f t="shared" si="9"/>
        <v>0</v>
      </c>
    </row>
    <row r="44" spans="1:12" ht="24" x14ac:dyDescent="0.2">
      <c r="A44" s="222" t="s">
        <v>343</v>
      </c>
      <c r="B44" s="223" t="s">
        <v>344</v>
      </c>
      <c r="C44" s="224"/>
      <c r="D44" s="224"/>
      <c r="E44" s="224"/>
      <c r="F44" s="224"/>
      <c r="G44" s="224"/>
      <c r="H44" s="224"/>
      <c r="I44" s="225">
        <f t="shared" si="10"/>
        <v>0</v>
      </c>
      <c r="J44" s="219"/>
      <c r="K44" s="225">
        <f t="shared" si="9"/>
        <v>0</v>
      </c>
    </row>
    <row r="45" spans="1:12" x14ac:dyDescent="0.2">
      <c r="A45" s="222" t="s">
        <v>345</v>
      </c>
      <c r="B45" s="223" t="s">
        <v>346</v>
      </c>
      <c r="C45" s="224">
        <v>-322390</v>
      </c>
      <c r="D45" s="224"/>
      <c r="E45" s="224"/>
      <c r="F45" s="224"/>
      <c r="G45" s="224">
        <v>322390</v>
      </c>
      <c r="H45" s="224"/>
      <c r="I45" s="225">
        <f t="shared" si="10"/>
        <v>0</v>
      </c>
      <c r="J45" s="219"/>
      <c r="K45" s="225">
        <f t="shared" si="9"/>
        <v>0</v>
      </c>
    </row>
    <row r="46" spans="1:12" s="221" customFormat="1" ht="24" x14ac:dyDescent="0.2">
      <c r="A46" s="216" t="s">
        <v>347</v>
      </c>
      <c r="B46" s="217" t="s">
        <v>348</v>
      </c>
      <c r="C46" s="240">
        <f>SUM(C16+C17+C30+C45)</f>
        <v>4405169</v>
      </c>
      <c r="D46" s="240">
        <f t="shared" ref="D46:H46" si="11">SUM(D16+D17+D30+D45)</f>
        <v>0</v>
      </c>
      <c r="E46" s="240">
        <f t="shared" si="11"/>
        <v>0</v>
      </c>
      <c r="F46" s="240">
        <f t="shared" si="11"/>
        <v>263158</v>
      </c>
      <c r="G46" s="240">
        <f>SUM(G16+G17+G30+G45)</f>
        <v>70690524</v>
      </c>
      <c r="H46" s="240">
        <f t="shared" si="11"/>
        <v>0</v>
      </c>
      <c r="I46" s="225">
        <f t="shared" si="10"/>
        <v>75358851</v>
      </c>
      <c r="J46" s="227">
        <f>SUM(J16+J17+J30+J45)</f>
        <v>0</v>
      </c>
      <c r="K46" s="225">
        <f t="shared" si="9"/>
        <v>75358851</v>
      </c>
      <c r="L46" s="220"/>
    </row>
    <row r="47" spans="1:12" x14ac:dyDescent="0.2">
      <c r="A47" s="222" t="s">
        <v>349</v>
      </c>
      <c r="B47" s="223" t="s">
        <v>350</v>
      </c>
      <c r="C47" s="224"/>
      <c r="D47" s="224"/>
      <c r="E47" s="224"/>
      <c r="F47" s="224"/>
      <c r="G47" s="224"/>
      <c r="H47" s="224"/>
      <c r="I47" s="225">
        <f t="shared" si="10"/>
        <v>0</v>
      </c>
      <c r="J47" s="219"/>
      <c r="K47" s="225">
        <f t="shared" si="9"/>
        <v>0</v>
      </c>
    </row>
    <row r="48" spans="1:12" ht="15" x14ac:dyDescent="0.25">
      <c r="A48" s="241" t="s">
        <v>351</v>
      </c>
      <c r="B48" s="223"/>
      <c r="C48" s="224"/>
      <c r="D48" s="224"/>
      <c r="E48" s="224"/>
      <c r="F48" s="224"/>
      <c r="G48" s="224"/>
      <c r="H48" s="224"/>
      <c r="I48" s="219"/>
      <c r="J48" s="219"/>
      <c r="K48" s="219"/>
    </row>
    <row r="49" spans="1:13" ht="15" x14ac:dyDescent="0.25">
      <c r="A49" s="241" t="s">
        <v>352</v>
      </c>
      <c r="B49" s="223"/>
      <c r="C49" s="224"/>
      <c r="D49" s="224"/>
      <c r="E49" s="224"/>
      <c r="F49" s="224"/>
      <c r="G49" s="224"/>
      <c r="H49" s="224"/>
      <c r="I49" s="219"/>
      <c r="J49" s="219"/>
      <c r="K49" s="219"/>
    </row>
    <row r="50" spans="1:13" ht="15" x14ac:dyDescent="0.25">
      <c r="A50" s="241" t="s">
        <v>353</v>
      </c>
      <c r="B50" s="223"/>
      <c r="C50" s="224"/>
      <c r="D50" s="224"/>
      <c r="E50" s="224"/>
      <c r="F50" s="224"/>
      <c r="G50" s="224"/>
      <c r="H50" s="224"/>
      <c r="I50" s="219"/>
      <c r="J50" s="219"/>
      <c r="K50" s="219"/>
    </row>
    <row r="51" spans="1:13" x14ac:dyDescent="0.2">
      <c r="A51" s="222" t="s">
        <v>354</v>
      </c>
      <c r="B51" s="223" t="s">
        <v>355</v>
      </c>
      <c r="C51" s="238">
        <f>C46+C47</f>
        <v>4405169</v>
      </c>
      <c r="D51" s="238">
        <f t="shared" ref="D51:H51" si="12">D46+D47</f>
        <v>0</v>
      </c>
      <c r="E51" s="238">
        <f t="shared" si="12"/>
        <v>0</v>
      </c>
      <c r="F51" s="238">
        <f t="shared" si="12"/>
        <v>263158</v>
      </c>
      <c r="G51" s="238">
        <f>G46+G47</f>
        <v>70690524</v>
      </c>
      <c r="H51" s="238">
        <f t="shared" si="12"/>
        <v>0</v>
      </c>
      <c r="I51" s="225">
        <f t="shared" si="10"/>
        <v>75358851</v>
      </c>
      <c r="J51" s="227">
        <f>J46+J47</f>
        <v>0</v>
      </c>
      <c r="K51" s="225">
        <f>I51+J51</f>
        <v>75358851</v>
      </c>
    </row>
    <row r="52" spans="1:13" x14ac:dyDescent="0.2">
      <c r="A52" s="222" t="s">
        <v>356</v>
      </c>
      <c r="B52" s="223" t="s">
        <v>211</v>
      </c>
      <c r="C52" s="238">
        <f t="shared" ref="C52:H52" si="13">C53+C54</f>
        <v>0</v>
      </c>
      <c r="D52" s="238">
        <f t="shared" si="13"/>
        <v>0</v>
      </c>
      <c r="E52" s="238">
        <f t="shared" si="13"/>
        <v>0</v>
      </c>
      <c r="F52" s="238">
        <f t="shared" si="13"/>
        <v>-85525</v>
      </c>
      <c r="G52" s="238">
        <f t="shared" si="13"/>
        <v>4945545</v>
      </c>
      <c r="H52" s="238">
        <f t="shared" si="13"/>
        <v>0</v>
      </c>
      <c r="I52" s="225">
        <f t="shared" si="10"/>
        <v>4860020</v>
      </c>
      <c r="J52" s="227">
        <f>J53+J54</f>
        <v>0</v>
      </c>
      <c r="K52" s="225">
        <f t="shared" ref="K52:K53" si="14">I52+J52</f>
        <v>4860020</v>
      </c>
    </row>
    <row r="53" spans="1:13" x14ac:dyDescent="0.2">
      <c r="A53" s="222" t="s">
        <v>303</v>
      </c>
      <c r="B53" s="223" t="s">
        <v>357</v>
      </c>
      <c r="C53" s="224"/>
      <c r="D53" s="226"/>
      <c r="E53" s="226"/>
      <c r="F53" s="226"/>
      <c r="G53" s="218">
        <v>4945545</v>
      </c>
      <c r="H53" s="218"/>
      <c r="I53" s="225">
        <f t="shared" si="10"/>
        <v>4945545</v>
      </c>
      <c r="J53" s="219"/>
      <c r="K53" s="225">
        <f t="shared" si="14"/>
        <v>4945545</v>
      </c>
      <c r="M53" s="242"/>
    </row>
    <row r="54" spans="1:13" x14ac:dyDescent="0.2">
      <c r="A54" s="222" t="s">
        <v>358</v>
      </c>
      <c r="B54" s="223" t="s">
        <v>359</v>
      </c>
      <c r="C54" s="225">
        <f t="shared" ref="C54:H54" si="15">SUM(C56:C64)</f>
        <v>0</v>
      </c>
      <c r="D54" s="225">
        <f t="shared" si="15"/>
        <v>0</v>
      </c>
      <c r="E54" s="225">
        <f t="shared" si="15"/>
        <v>0</v>
      </c>
      <c r="F54" s="225">
        <f t="shared" si="15"/>
        <v>-85525</v>
      </c>
      <c r="G54" s="225">
        <f t="shared" si="15"/>
        <v>0</v>
      </c>
      <c r="H54" s="225">
        <f t="shared" si="15"/>
        <v>0</v>
      </c>
      <c r="I54" s="225">
        <f t="shared" si="10"/>
        <v>-85525</v>
      </c>
      <c r="J54" s="227">
        <f>SUM(J56:J64)</f>
        <v>0</v>
      </c>
      <c r="K54" s="225">
        <f>I54+J54</f>
        <v>-85525</v>
      </c>
    </row>
    <row r="55" spans="1:13" x14ac:dyDescent="0.2">
      <c r="A55" s="222" t="s">
        <v>177</v>
      </c>
      <c r="B55" s="223"/>
      <c r="C55" s="224"/>
      <c r="D55" s="224"/>
      <c r="E55" s="224"/>
      <c r="F55" s="224"/>
      <c r="G55" s="224"/>
      <c r="H55" s="224"/>
      <c r="I55" s="225">
        <f t="shared" si="10"/>
        <v>0</v>
      </c>
      <c r="J55" s="228"/>
      <c r="K55" s="225">
        <f>I55+J55</f>
        <v>0</v>
      </c>
    </row>
    <row r="56" spans="1:13" ht="24" x14ac:dyDescent="0.2">
      <c r="A56" s="222" t="s">
        <v>307</v>
      </c>
      <c r="B56" s="223" t="s">
        <v>360</v>
      </c>
      <c r="C56" s="226"/>
      <c r="D56" s="226"/>
      <c r="E56" s="226"/>
      <c r="F56" s="224"/>
      <c r="G56" s="226"/>
      <c r="H56" s="226"/>
      <c r="I56" s="225">
        <f t="shared" si="10"/>
        <v>0</v>
      </c>
      <c r="J56" s="219"/>
      <c r="K56" s="225">
        <f t="shared" ref="K56:K64" si="16">I56+J56</f>
        <v>0</v>
      </c>
    </row>
    <row r="57" spans="1:13" ht="24" x14ac:dyDescent="0.2">
      <c r="A57" s="222" t="s">
        <v>309</v>
      </c>
      <c r="B57" s="223" t="s">
        <v>361</v>
      </c>
      <c r="C57" s="224"/>
      <c r="D57" s="224"/>
      <c r="E57" s="224"/>
      <c r="F57" s="224"/>
      <c r="G57" s="224"/>
      <c r="H57" s="224"/>
      <c r="I57" s="225">
        <f t="shared" si="10"/>
        <v>0</v>
      </c>
      <c r="J57" s="219"/>
      <c r="K57" s="225">
        <f t="shared" si="16"/>
        <v>0</v>
      </c>
    </row>
    <row r="58" spans="1:13" ht="24" x14ac:dyDescent="0.2">
      <c r="A58" s="222" t="s">
        <v>311</v>
      </c>
      <c r="B58" s="223" t="s">
        <v>362</v>
      </c>
      <c r="C58" s="226"/>
      <c r="D58" s="226"/>
      <c r="E58" s="226"/>
      <c r="F58" s="224"/>
      <c r="G58" s="226"/>
      <c r="H58" s="226"/>
      <c r="I58" s="225">
        <f t="shared" si="10"/>
        <v>0</v>
      </c>
      <c r="J58" s="219"/>
      <c r="K58" s="225">
        <f t="shared" si="16"/>
        <v>0</v>
      </c>
    </row>
    <row r="59" spans="1:13" ht="24" x14ac:dyDescent="0.2">
      <c r="A59" s="222" t="s">
        <v>179</v>
      </c>
      <c r="B59" s="223" t="s">
        <v>363</v>
      </c>
      <c r="C59" s="224"/>
      <c r="D59" s="224"/>
      <c r="E59" s="224"/>
      <c r="F59" s="224"/>
      <c r="G59" s="224"/>
      <c r="H59" s="224"/>
      <c r="I59" s="225">
        <f t="shared" si="10"/>
        <v>0</v>
      </c>
      <c r="J59" s="219"/>
      <c r="K59" s="225">
        <f t="shared" si="16"/>
        <v>0</v>
      </c>
    </row>
    <row r="60" spans="1:13" x14ac:dyDescent="0.2">
      <c r="A60" s="222" t="s">
        <v>200</v>
      </c>
      <c r="B60" s="223" t="s">
        <v>364</v>
      </c>
      <c r="C60" s="224"/>
      <c r="D60" s="224"/>
      <c r="E60" s="224"/>
      <c r="F60" s="224"/>
      <c r="G60" s="224"/>
      <c r="H60" s="224"/>
      <c r="I60" s="225">
        <f t="shared" si="10"/>
        <v>0</v>
      </c>
      <c r="J60" s="219"/>
      <c r="K60" s="225">
        <f t="shared" si="16"/>
        <v>0</v>
      </c>
    </row>
    <row r="61" spans="1:13" x14ac:dyDescent="0.2">
      <c r="A61" s="222" t="s">
        <v>181</v>
      </c>
      <c r="B61" s="223" t="s">
        <v>365</v>
      </c>
      <c r="C61" s="226"/>
      <c r="D61" s="226"/>
      <c r="E61" s="224"/>
      <c r="F61" s="224"/>
      <c r="G61" s="226"/>
      <c r="H61" s="226"/>
      <c r="I61" s="225">
        <f t="shared" si="10"/>
        <v>0</v>
      </c>
      <c r="J61" s="219"/>
      <c r="K61" s="225">
        <f t="shared" si="16"/>
        <v>0</v>
      </c>
    </row>
    <row r="62" spans="1:13" ht="23.25" customHeight="1" x14ac:dyDescent="0.2">
      <c r="A62" s="222" t="s">
        <v>316</v>
      </c>
      <c r="B62" s="223" t="s">
        <v>366</v>
      </c>
      <c r="C62" s="226"/>
      <c r="D62" s="226"/>
      <c r="E62" s="226"/>
      <c r="F62" s="224"/>
      <c r="G62" s="226"/>
      <c r="H62" s="226"/>
      <c r="I62" s="225">
        <f t="shared" si="10"/>
        <v>0</v>
      </c>
      <c r="J62" s="219"/>
      <c r="K62" s="225">
        <f t="shared" si="16"/>
        <v>0</v>
      </c>
    </row>
    <row r="63" spans="1:13" x14ac:dyDescent="0.2">
      <c r="A63" s="222" t="s">
        <v>318</v>
      </c>
      <c r="B63" s="223" t="s">
        <v>367</v>
      </c>
      <c r="C63" s="224"/>
      <c r="D63" s="224"/>
      <c r="E63" s="224"/>
      <c r="F63" s="224"/>
      <c r="G63" s="224"/>
      <c r="H63" s="224"/>
      <c r="I63" s="225">
        <f t="shared" si="10"/>
        <v>0</v>
      </c>
      <c r="J63" s="219"/>
      <c r="K63" s="225">
        <f t="shared" si="16"/>
        <v>0</v>
      </c>
    </row>
    <row r="64" spans="1:13" x14ac:dyDescent="0.2">
      <c r="A64" s="222" t="s">
        <v>368</v>
      </c>
      <c r="B64" s="223" t="s">
        <v>369</v>
      </c>
      <c r="C64" s="226"/>
      <c r="D64" s="226"/>
      <c r="E64" s="226"/>
      <c r="F64" s="224">
        <v>-85525</v>
      </c>
      <c r="G64" s="226"/>
      <c r="H64" s="226"/>
      <c r="I64" s="225">
        <f t="shared" si="10"/>
        <v>-85525</v>
      </c>
      <c r="J64" s="219"/>
      <c r="K64" s="225">
        <f t="shared" si="16"/>
        <v>-85525</v>
      </c>
    </row>
    <row r="65" spans="1:11" x14ac:dyDescent="0.2">
      <c r="A65" s="222" t="s">
        <v>370</v>
      </c>
      <c r="B65" s="223" t="s">
        <v>371</v>
      </c>
      <c r="C65" s="238">
        <f>SUM(C67+C72+C73+C74+C75+C76+C77+C78+C79)</f>
        <v>0</v>
      </c>
      <c r="D65" s="238">
        <f t="shared" ref="D65:H65" si="17">SUM(D67+D72+D73+D74+D75+D76+D77+D78+D79)</f>
        <v>0</v>
      </c>
      <c r="E65" s="238">
        <f t="shared" si="17"/>
        <v>0</v>
      </c>
      <c r="F65" s="238">
        <f t="shared" si="17"/>
        <v>0</v>
      </c>
      <c r="G65" s="238">
        <f t="shared" si="17"/>
        <v>-4008768</v>
      </c>
      <c r="H65" s="238">
        <f t="shared" si="17"/>
        <v>0</v>
      </c>
      <c r="I65" s="225">
        <f t="shared" si="10"/>
        <v>-4008768</v>
      </c>
      <c r="J65" s="227">
        <f>SUM(J67+J72+J73+J74+J75+J76+J77+J78+J79)</f>
        <v>0</v>
      </c>
      <c r="K65" s="225">
        <f>I65+J65</f>
        <v>-4008768</v>
      </c>
    </row>
    <row r="66" spans="1:11" x14ac:dyDescent="0.2">
      <c r="A66" s="222" t="s">
        <v>177</v>
      </c>
      <c r="B66" s="223"/>
      <c r="C66" s="239"/>
      <c r="D66" s="239"/>
      <c r="E66" s="239"/>
      <c r="F66" s="239"/>
      <c r="G66" s="239"/>
      <c r="H66" s="239"/>
      <c r="I66" s="225"/>
      <c r="J66" s="228"/>
      <c r="K66" s="225"/>
    </row>
    <row r="67" spans="1:11" x14ac:dyDescent="0.2">
      <c r="A67" s="222" t="s">
        <v>324</v>
      </c>
      <c r="B67" s="223" t="s">
        <v>372</v>
      </c>
      <c r="C67" s="238">
        <f t="shared" ref="C67:H67" si="18">SUM(C69:C71)</f>
        <v>0</v>
      </c>
      <c r="D67" s="238">
        <f t="shared" si="18"/>
        <v>0</v>
      </c>
      <c r="E67" s="238">
        <f t="shared" si="18"/>
        <v>0</v>
      </c>
      <c r="F67" s="238">
        <f t="shared" si="18"/>
        <v>0</v>
      </c>
      <c r="G67" s="238">
        <f t="shared" si="18"/>
        <v>0</v>
      </c>
      <c r="H67" s="238">
        <f t="shared" si="18"/>
        <v>0</v>
      </c>
      <c r="I67" s="225">
        <f t="shared" si="10"/>
        <v>0</v>
      </c>
      <c r="J67" s="227">
        <f>SUM(J69:J71)</f>
        <v>0</v>
      </c>
      <c r="K67" s="225">
        <f>I67+J67</f>
        <v>0</v>
      </c>
    </row>
    <row r="68" spans="1:11" x14ac:dyDescent="0.2">
      <c r="A68" s="222" t="s">
        <v>177</v>
      </c>
      <c r="B68" s="223"/>
      <c r="C68" s="239"/>
      <c r="D68" s="239"/>
      <c r="E68" s="239"/>
      <c r="F68" s="239"/>
      <c r="G68" s="239"/>
      <c r="H68" s="239"/>
      <c r="I68" s="225"/>
      <c r="J68" s="228"/>
      <c r="K68" s="225">
        <f>I68+J68</f>
        <v>0</v>
      </c>
    </row>
    <row r="69" spans="1:11" x14ac:dyDescent="0.2">
      <c r="A69" s="222" t="s">
        <v>326</v>
      </c>
      <c r="B69" s="223"/>
      <c r="C69" s="224"/>
      <c r="D69" s="224"/>
      <c r="E69" s="224"/>
      <c r="F69" s="224"/>
      <c r="G69" s="224"/>
      <c r="H69" s="224"/>
      <c r="I69" s="225">
        <f t="shared" si="10"/>
        <v>0</v>
      </c>
      <c r="J69" s="219"/>
      <c r="K69" s="225">
        <f t="shared" ref="K69:K80" si="19">I69+J69</f>
        <v>0</v>
      </c>
    </row>
    <row r="70" spans="1:11" x14ac:dyDescent="0.2">
      <c r="A70" s="222" t="s">
        <v>327</v>
      </c>
      <c r="B70" s="223"/>
      <c r="C70" s="224"/>
      <c r="D70" s="224"/>
      <c r="E70" s="224"/>
      <c r="F70" s="224"/>
      <c r="G70" s="224"/>
      <c r="H70" s="224"/>
      <c r="I70" s="225">
        <f t="shared" si="10"/>
        <v>0</v>
      </c>
      <c r="J70" s="219"/>
      <c r="K70" s="225">
        <f t="shared" si="19"/>
        <v>0</v>
      </c>
    </row>
    <row r="71" spans="1:11" x14ac:dyDescent="0.2">
      <c r="A71" s="222" t="s">
        <v>328</v>
      </c>
      <c r="B71" s="223"/>
      <c r="C71" s="224"/>
      <c r="D71" s="224"/>
      <c r="E71" s="224"/>
      <c r="F71" s="224"/>
      <c r="G71" s="224"/>
      <c r="H71" s="224"/>
      <c r="I71" s="225">
        <f t="shared" si="10"/>
        <v>0</v>
      </c>
      <c r="J71" s="219"/>
      <c r="K71" s="225">
        <f t="shared" si="19"/>
        <v>0</v>
      </c>
    </row>
    <row r="72" spans="1:11" x14ac:dyDescent="0.2">
      <c r="A72" s="222" t="s">
        <v>329</v>
      </c>
      <c r="B72" s="223" t="s">
        <v>373</v>
      </c>
      <c r="C72" s="224"/>
      <c r="D72" s="224"/>
      <c r="E72" s="224"/>
      <c r="F72" s="224"/>
      <c r="G72" s="224"/>
      <c r="H72" s="224"/>
      <c r="I72" s="225">
        <f t="shared" si="10"/>
        <v>0</v>
      </c>
      <c r="J72" s="219"/>
      <c r="K72" s="225">
        <f t="shared" si="19"/>
        <v>0</v>
      </c>
    </row>
    <row r="73" spans="1:11" x14ac:dyDescent="0.2">
      <c r="A73" s="222" t="s">
        <v>331</v>
      </c>
      <c r="B73" s="223" t="s">
        <v>374</v>
      </c>
      <c r="C73" s="224"/>
      <c r="D73" s="224"/>
      <c r="E73" s="224"/>
      <c r="F73" s="224"/>
      <c r="G73" s="224"/>
      <c r="H73" s="224"/>
      <c r="I73" s="225">
        <f t="shared" si="10"/>
        <v>0</v>
      </c>
      <c r="J73" s="219"/>
      <c r="K73" s="225">
        <f t="shared" si="19"/>
        <v>0</v>
      </c>
    </row>
    <row r="74" spans="1:11" x14ac:dyDescent="0.2">
      <c r="A74" s="222" t="s">
        <v>333</v>
      </c>
      <c r="B74" s="223" t="s">
        <v>375</v>
      </c>
      <c r="C74" s="224"/>
      <c r="D74" s="224"/>
      <c r="E74" s="224"/>
      <c r="F74" s="224"/>
      <c r="G74" s="224"/>
      <c r="H74" s="224"/>
      <c r="I74" s="225">
        <f t="shared" si="10"/>
        <v>0</v>
      </c>
      <c r="J74" s="219"/>
      <c r="K74" s="225">
        <f t="shared" si="19"/>
        <v>0</v>
      </c>
    </row>
    <row r="75" spans="1:11" x14ac:dyDescent="0.2">
      <c r="A75" s="222" t="s">
        <v>335</v>
      </c>
      <c r="B75" s="223" t="s">
        <v>376</v>
      </c>
      <c r="C75" s="224"/>
      <c r="D75" s="224"/>
      <c r="E75" s="224"/>
      <c r="F75" s="224"/>
      <c r="G75" s="224"/>
      <c r="H75" s="224"/>
      <c r="I75" s="225">
        <f t="shared" si="10"/>
        <v>0</v>
      </c>
      <c r="J75" s="219"/>
      <c r="K75" s="225">
        <f t="shared" si="19"/>
        <v>0</v>
      </c>
    </row>
    <row r="76" spans="1:11" x14ac:dyDescent="0.2">
      <c r="A76" s="222" t="s">
        <v>337</v>
      </c>
      <c r="B76" s="223" t="s">
        <v>377</v>
      </c>
      <c r="C76" s="224"/>
      <c r="D76" s="224"/>
      <c r="E76" s="224"/>
      <c r="F76" s="224"/>
      <c r="G76" s="224">
        <v>-4008768</v>
      </c>
      <c r="H76" s="224"/>
      <c r="I76" s="225">
        <f t="shared" si="10"/>
        <v>-4008768</v>
      </c>
      <c r="J76" s="219"/>
      <c r="K76" s="225">
        <f t="shared" si="19"/>
        <v>-4008768</v>
      </c>
    </row>
    <row r="77" spans="1:11" x14ac:dyDescent="0.2">
      <c r="A77" s="222" t="s">
        <v>339</v>
      </c>
      <c r="B77" s="223" t="s">
        <v>378</v>
      </c>
      <c r="C77" s="224"/>
      <c r="D77" s="224"/>
      <c r="E77" s="224"/>
      <c r="F77" s="224"/>
      <c r="G77" s="224"/>
      <c r="H77" s="224"/>
      <c r="I77" s="225">
        <f t="shared" si="10"/>
        <v>0</v>
      </c>
      <c r="J77" s="219"/>
      <c r="K77" s="225">
        <f t="shared" si="19"/>
        <v>0</v>
      </c>
    </row>
    <row r="78" spans="1:11" x14ac:dyDescent="0.2">
      <c r="A78" s="222" t="s">
        <v>341</v>
      </c>
      <c r="B78" s="223" t="s">
        <v>379</v>
      </c>
      <c r="C78" s="224"/>
      <c r="D78" s="224"/>
      <c r="E78" s="224"/>
      <c r="F78" s="224"/>
      <c r="G78" s="224"/>
      <c r="H78" s="224"/>
      <c r="I78" s="225">
        <f t="shared" si="10"/>
        <v>0</v>
      </c>
      <c r="J78" s="219"/>
      <c r="K78" s="225">
        <f t="shared" si="19"/>
        <v>0</v>
      </c>
    </row>
    <row r="79" spans="1:11" ht="24" x14ac:dyDescent="0.2">
      <c r="A79" s="222" t="s">
        <v>343</v>
      </c>
      <c r="B79" s="223" t="s">
        <v>380</v>
      </c>
      <c r="C79" s="224"/>
      <c r="D79" s="224"/>
      <c r="E79" s="224"/>
      <c r="F79" s="224"/>
      <c r="G79" s="224"/>
      <c r="H79" s="224"/>
      <c r="I79" s="225">
        <f t="shared" si="10"/>
        <v>0</v>
      </c>
      <c r="J79" s="219"/>
      <c r="K79" s="225">
        <f t="shared" si="19"/>
        <v>0</v>
      </c>
    </row>
    <row r="80" spans="1:11" x14ac:dyDescent="0.2">
      <c r="A80" s="222" t="s">
        <v>345</v>
      </c>
      <c r="B80" s="223" t="s">
        <v>381</v>
      </c>
      <c r="C80" s="224"/>
      <c r="D80" s="224"/>
      <c r="E80" s="224"/>
      <c r="F80" s="224"/>
      <c r="G80" s="224"/>
      <c r="H80" s="224"/>
      <c r="I80" s="225">
        <f t="shared" si="10"/>
        <v>0</v>
      </c>
      <c r="J80" s="219"/>
      <c r="K80" s="225">
        <f t="shared" si="19"/>
        <v>0</v>
      </c>
    </row>
    <row r="81" spans="1:12" s="221" customFormat="1" ht="27.75" customHeight="1" x14ac:dyDescent="0.2">
      <c r="A81" s="216" t="s">
        <v>386</v>
      </c>
      <c r="B81" s="217">
        <v>800</v>
      </c>
      <c r="C81" s="219">
        <f t="shared" ref="C81:H81" si="20">SUM(C51+C52+C65+C80)</f>
        <v>4405169</v>
      </c>
      <c r="D81" s="219">
        <f t="shared" si="20"/>
        <v>0</v>
      </c>
      <c r="E81" s="219">
        <f t="shared" si="20"/>
        <v>0</v>
      </c>
      <c r="F81" s="219">
        <f t="shared" si="20"/>
        <v>177633</v>
      </c>
      <c r="G81" s="219">
        <f t="shared" si="20"/>
        <v>71627301</v>
      </c>
      <c r="H81" s="219">
        <f t="shared" si="20"/>
        <v>0</v>
      </c>
      <c r="I81" s="225">
        <f t="shared" si="10"/>
        <v>76210103</v>
      </c>
      <c r="J81" s="227">
        <f>SUM(J51+J52+J65)</f>
        <v>0</v>
      </c>
      <c r="K81" s="225">
        <f>I81+J81</f>
        <v>76210103</v>
      </c>
      <c r="L81" s="220"/>
    </row>
    <row r="82" spans="1:12" s="244" customFormat="1" x14ac:dyDescent="0.2">
      <c r="A82" s="203"/>
      <c r="B82" s="203"/>
      <c r="C82" s="243"/>
      <c r="D82" s="243"/>
      <c r="E82" s="243"/>
      <c r="F82" s="243"/>
      <c r="G82" s="243"/>
      <c r="H82" s="243"/>
      <c r="I82" s="203"/>
      <c r="J82" s="203"/>
      <c r="K82" s="203"/>
      <c r="L82" s="203"/>
    </row>
    <row r="83" spans="1:12" s="244" customFormat="1" x14ac:dyDescent="0.2">
      <c r="A83" s="245"/>
      <c r="B83" s="203"/>
      <c r="C83" s="243"/>
      <c r="D83" s="243"/>
      <c r="E83" s="243"/>
      <c r="F83" s="243"/>
      <c r="G83" s="243"/>
      <c r="H83" s="243"/>
      <c r="I83" s="203"/>
      <c r="J83" s="203"/>
      <c r="K83" s="203"/>
      <c r="L83" s="203"/>
    </row>
    <row r="84" spans="1:12" s="248" customFormat="1" x14ac:dyDescent="0.2">
      <c r="A84" s="246"/>
      <c r="B84" s="246"/>
      <c r="C84" s="247"/>
      <c r="D84" s="247"/>
      <c r="E84" s="247"/>
      <c r="F84" s="247"/>
      <c r="G84" s="247"/>
      <c r="H84" s="247"/>
      <c r="I84" s="246"/>
      <c r="J84" s="246"/>
      <c r="K84" s="246"/>
      <c r="L84" s="203"/>
    </row>
    <row r="85" spans="1:12" ht="12.75" x14ac:dyDescent="0.2">
      <c r="A85" s="61" t="s">
        <v>140</v>
      </c>
      <c r="B85" s="62"/>
      <c r="C85" s="62"/>
      <c r="D85" s="62"/>
    </row>
    <row r="86" spans="1:12" ht="15" x14ac:dyDescent="0.35">
      <c r="A86" s="250" t="s">
        <v>141</v>
      </c>
      <c r="B86" s="64"/>
      <c r="C86" s="65" t="s">
        <v>142</v>
      </c>
      <c r="D86" s="66"/>
      <c r="E86" s="202"/>
      <c r="F86" s="202"/>
      <c r="G86" s="202"/>
      <c r="H86" s="202"/>
      <c r="I86" s="208"/>
      <c r="J86" s="208"/>
      <c r="K86" s="208"/>
    </row>
    <row r="87" spans="1:12" ht="12.75" x14ac:dyDescent="0.2">
      <c r="A87" s="251"/>
      <c r="B87" s="91"/>
      <c r="C87" s="91"/>
      <c r="D87" s="68"/>
      <c r="E87" s="202"/>
      <c r="F87" s="202"/>
      <c r="G87" s="202"/>
      <c r="H87" s="202"/>
      <c r="I87" s="208"/>
      <c r="J87" s="208"/>
      <c r="K87" s="208"/>
    </row>
    <row r="88" spans="1:12" ht="12.75" x14ac:dyDescent="0.2">
      <c r="A88" s="69"/>
      <c r="B88" s="6"/>
      <c r="C88" s="70"/>
      <c r="D88" s="71"/>
      <c r="E88" s="202"/>
      <c r="F88" s="202"/>
      <c r="G88" s="202"/>
      <c r="H88" s="202"/>
      <c r="I88" s="208"/>
      <c r="J88" s="208"/>
      <c r="K88" s="208"/>
    </row>
    <row r="89" spans="1:12" s="256" customFormat="1" ht="12.75" x14ac:dyDescent="0.2">
      <c r="A89" s="254" t="s">
        <v>383</v>
      </c>
      <c r="B89" s="257"/>
      <c r="C89" s="258" t="s">
        <v>384</v>
      </c>
      <c r="D89" s="259"/>
      <c r="E89" s="255"/>
      <c r="F89" s="255"/>
    </row>
    <row r="90" spans="1:12" x14ac:dyDescent="0.2">
      <c r="A90" s="208"/>
      <c r="B90" s="208"/>
      <c r="C90" s="202"/>
      <c r="D90" s="202"/>
      <c r="E90" s="202"/>
      <c r="F90" s="202"/>
      <c r="G90" s="202"/>
      <c r="H90" s="202"/>
      <c r="I90" s="208"/>
      <c r="J90" s="208"/>
      <c r="K90" s="208"/>
    </row>
    <row r="93" spans="1:12" x14ac:dyDescent="0.2">
      <c r="A93" s="252" t="s">
        <v>382</v>
      </c>
    </row>
  </sheetData>
  <mergeCells count="6">
    <mergeCell ref="K12:K13"/>
    <mergeCell ref="A12:A13"/>
    <mergeCell ref="B12:B13"/>
    <mergeCell ref="C12:H12"/>
    <mergeCell ref="I12:I13"/>
    <mergeCell ref="J12:J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Ф1</vt:lpstr>
      <vt:lpstr>Ф2</vt:lpstr>
      <vt:lpstr>Ф3</vt:lpstr>
      <vt:lpstr>Ф4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2022-08-02T04:24:30Z</dcterms:modified>
</cp:coreProperties>
</file>