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[12]B1.2!#REF!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5C563474_A21C_4B9B_A1A4_BA4E7D67B607_.wvu.Cols" localSheetId="2" hidden="1">Ф3!#REF!</definedName>
    <definedName name="Z_5C563474_A21C_4B9B_A1A4_BA4E7D67B607_.wvu.PrintArea" localSheetId="2" hidden="1">Ф3!$A$1:$D$105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2">Ф3!$A$1:$D$105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  <c r="C91" i="1"/>
  <c r="C15" i="2" l="1"/>
  <c r="C18" i="2" s="1"/>
  <c r="C24" i="2" s="1"/>
  <c r="C26" i="2" s="1"/>
  <c r="C28" i="2" s="1"/>
  <c r="D15" i="2"/>
  <c r="D18" i="2"/>
  <c r="D24" i="2"/>
  <c r="D26" i="2" s="1"/>
  <c r="D28" i="2" s="1"/>
  <c r="C42" i="2"/>
  <c r="C31" i="2" s="1"/>
  <c r="D42" i="2"/>
  <c r="C48" i="2"/>
  <c r="D48" i="2"/>
  <c r="D126" i="1"/>
  <c r="C126" i="1"/>
  <c r="D101" i="1"/>
  <c r="C101" i="1"/>
  <c r="D73" i="1"/>
  <c r="C73" i="1"/>
  <c r="D40" i="1"/>
  <c r="C40" i="1"/>
  <c r="D31" i="2" l="1"/>
  <c r="D49" i="2"/>
  <c r="D51" i="2" s="1"/>
  <c r="D29" i="2"/>
  <c r="D56" i="2" s="1"/>
  <c r="C49" i="2"/>
  <c r="C51" i="2" s="1"/>
  <c r="C29" i="2"/>
  <c r="C56" i="2" s="1"/>
  <c r="A91" i="4" l="1"/>
  <c r="A90" i="4"/>
  <c r="A89" i="4"/>
  <c r="A86" i="4"/>
  <c r="A85" i="4"/>
  <c r="A84" i="4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I71" i="4"/>
  <c r="K71" i="4" s="1"/>
  <c r="I70" i="4"/>
  <c r="K70" i="4" s="1"/>
  <c r="I69" i="4"/>
  <c r="K69" i="4" s="1"/>
  <c r="J67" i="4"/>
  <c r="J65" i="4" s="1"/>
  <c r="H67" i="4"/>
  <c r="G67" i="4"/>
  <c r="F67" i="4"/>
  <c r="E67" i="4"/>
  <c r="E65" i="4" s="1"/>
  <c r="D67" i="4"/>
  <c r="D65" i="4" s="1"/>
  <c r="C67" i="4"/>
  <c r="C65" i="4" s="1"/>
  <c r="H65" i="4"/>
  <c r="G65" i="4"/>
  <c r="F65" i="4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K58" i="4" s="1"/>
  <c r="I57" i="4"/>
  <c r="K57" i="4" s="1"/>
  <c r="I56" i="4"/>
  <c r="K56" i="4" s="1"/>
  <c r="I55" i="4"/>
  <c r="J54" i="4"/>
  <c r="H54" i="4"/>
  <c r="H52" i="4" s="1"/>
  <c r="F54" i="4"/>
  <c r="F52" i="4" s="1"/>
  <c r="E54" i="4"/>
  <c r="E52" i="4" s="1"/>
  <c r="D54" i="4"/>
  <c r="D52" i="4" s="1"/>
  <c r="C54" i="4"/>
  <c r="I53" i="4"/>
  <c r="K53" i="4" s="1"/>
  <c r="J52" i="4"/>
  <c r="I47" i="4"/>
  <c r="K47" i="4" s="1"/>
  <c r="I45" i="4"/>
  <c r="K45" i="4" s="1"/>
  <c r="I44" i="4"/>
  <c r="K44" i="4" s="1"/>
  <c r="I43" i="4"/>
  <c r="K43" i="4" s="1"/>
  <c r="I42" i="4"/>
  <c r="K42" i="4" s="1"/>
  <c r="I41" i="4"/>
  <c r="K41" i="4" s="1"/>
  <c r="I40" i="4"/>
  <c r="K40" i="4" s="1"/>
  <c r="I39" i="4"/>
  <c r="K39" i="4" s="1"/>
  <c r="I38" i="4"/>
  <c r="K38" i="4" s="1"/>
  <c r="I37" i="4"/>
  <c r="K37" i="4" s="1"/>
  <c r="I36" i="4"/>
  <c r="K36" i="4" s="1"/>
  <c r="I35" i="4"/>
  <c r="K35" i="4" s="1"/>
  <c r="I34" i="4"/>
  <c r="K34" i="4" s="1"/>
  <c r="J32" i="4"/>
  <c r="J30" i="4" s="1"/>
  <c r="H32" i="4"/>
  <c r="H30" i="4" s="1"/>
  <c r="G32" i="4"/>
  <c r="G30" i="4" s="1"/>
  <c r="F32" i="4"/>
  <c r="E32" i="4"/>
  <c r="E30" i="4" s="1"/>
  <c r="D32" i="4"/>
  <c r="D30" i="4" s="1"/>
  <c r="C32" i="4"/>
  <c r="C30" i="4" s="1"/>
  <c r="F30" i="4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K23" i="4"/>
  <c r="I22" i="4"/>
  <c r="K22" i="4" s="1"/>
  <c r="K21" i="4"/>
  <c r="J19" i="4"/>
  <c r="J17" i="4" s="1"/>
  <c r="H19" i="4"/>
  <c r="G19" i="4"/>
  <c r="G17" i="4" s="1"/>
  <c r="F19" i="4"/>
  <c r="F17" i="4" s="1"/>
  <c r="E19" i="4"/>
  <c r="D19" i="4"/>
  <c r="D17" i="4" s="1"/>
  <c r="C19" i="4"/>
  <c r="C17" i="4" s="1"/>
  <c r="I18" i="4"/>
  <c r="K18" i="4" s="1"/>
  <c r="H17" i="4"/>
  <c r="E17" i="4"/>
  <c r="J16" i="4"/>
  <c r="H16" i="4"/>
  <c r="G16" i="4"/>
  <c r="F16" i="4"/>
  <c r="E16" i="4"/>
  <c r="D16" i="4"/>
  <c r="C16" i="4"/>
  <c r="I15" i="4"/>
  <c r="K15" i="4" s="1"/>
  <c r="I14" i="4"/>
  <c r="K14" i="4" s="1"/>
  <c r="C10" i="4"/>
  <c r="C6" i="4"/>
  <c r="A104" i="3"/>
  <c r="A103" i="3"/>
  <c r="A102" i="3"/>
  <c r="A99" i="3"/>
  <c r="A98" i="3"/>
  <c r="A97" i="3"/>
  <c r="D82" i="3"/>
  <c r="C82" i="3"/>
  <c r="D76" i="3"/>
  <c r="C76" i="3"/>
  <c r="C59" i="3"/>
  <c r="D59" i="3"/>
  <c r="D45" i="3"/>
  <c r="C45" i="3"/>
  <c r="C34" i="3"/>
  <c r="D34" i="3"/>
  <c r="C26" i="3"/>
  <c r="D26" i="3"/>
  <c r="B21" i="3"/>
  <c r="B20" i="3"/>
  <c r="A71" i="2"/>
  <c r="A70" i="2"/>
  <c r="A69" i="2"/>
  <c r="A66" i="2"/>
  <c r="A65" i="2"/>
  <c r="A64" i="2"/>
  <c r="C9" i="2"/>
  <c r="C8" i="2"/>
  <c r="D137" i="1"/>
  <c r="D139" i="1" s="1"/>
  <c r="C137" i="1"/>
  <c r="C139" i="1" s="1"/>
  <c r="D117" i="1"/>
  <c r="C117" i="1"/>
  <c r="D114" i="1"/>
  <c r="C114" i="1"/>
  <c r="D107" i="1"/>
  <c r="C107" i="1"/>
  <c r="D88" i="1"/>
  <c r="C88" i="1"/>
  <c r="D81" i="1"/>
  <c r="C81" i="1"/>
  <c r="D61" i="1"/>
  <c r="C61" i="1"/>
  <c r="D57" i="1"/>
  <c r="C57" i="1"/>
  <c r="D46" i="1"/>
  <c r="C46" i="1"/>
  <c r="D32" i="1"/>
  <c r="C32" i="1"/>
  <c r="D22" i="1"/>
  <c r="C22" i="1"/>
  <c r="C43" i="1" l="1"/>
  <c r="D43" i="3"/>
  <c r="F46" i="4"/>
  <c r="F51" i="4" s="1"/>
  <c r="F81" i="4" s="1"/>
  <c r="C46" i="4"/>
  <c r="C51" i="4" s="1"/>
  <c r="J46" i="4"/>
  <c r="J51" i="4" s="1"/>
  <c r="J81" i="4" s="1"/>
  <c r="H46" i="4"/>
  <c r="H51" i="4" s="1"/>
  <c r="H81" i="4" s="1"/>
  <c r="G46" i="4"/>
  <c r="G51" i="4" s="1"/>
  <c r="C43" i="3"/>
  <c r="C89" i="3"/>
  <c r="D74" i="3"/>
  <c r="C74" i="3"/>
  <c r="D89" i="3"/>
  <c r="D77" i="1"/>
  <c r="C129" i="1"/>
  <c r="D43" i="1"/>
  <c r="C104" i="1"/>
  <c r="C77" i="1"/>
  <c r="D104" i="1"/>
  <c r="D129" i="1"/>
  <c r="I30" i="4"/>
  <c r="K30" i="4" s="1"/>
  <c r="I17" i="4"/>
  <c r="K17" i="4" s="1"/>
  <c r="I65" i="4"/>
  <c r="K65" i="4" s="1"/>
  <c r="D46" i="4"/>
  <c r="E46" i="4"/>
  <c r="C52" i="4"/>
  <c r="G54" i="4"/>
  <c r="I54" i="4" s="1"/>
  <c r="K54" i="4" s="1"/>
  <c r="I16" i="4"/>
  <c r="K16" i="4" s="1"/>
  <c r="I32" i="4"/>
  <c r="K32" i="4" s="1"/>
  <c r="I67" i="4"/>
  <c r="K67" i="4" s="1"/>
  <c r="I19" i="4"/>
  <c r="K19" i="4" s="1"/>
  <c r="C78" i="1" l="1"/>
  <c r="C92" i="3"/>
  <c r="D140" i="1"/>
  <c r="C140" i="1"/>
  <c r="C141" i="1" s="1"/>
  <c r="I46" i="4"/>
  <c r="K46" i="4" s="1"/>
  <c r="G52" i="4"/>
  <c r="I52" i="4" s="1"/>
  <c r="K52" i="4" s="1"/>
  <c r="D92" i="3"/>
  <c r="D78" i="1"/>
  <c r="E51" i="4"/>
  <c r="E81" i="4" s="1"/>
  <c r="D51" i="4"/>
  <c r="D81" i="4" s="1"/>
  <c r="C81" i="4"/>
  <c r="D141" i="1" l="1"/>
  <c r="G81" i="4"/>
  <c r="I81" i="4" s="1"/>
  <c r="K81" i="4" s="1"/>
  <c r="I51" i="4"/>
  <c r="K51" i="4" s="1"/>
</calcChain>
</file>

<file path=xl/comments1.xml><?xml version="1.0" encoding="utf-8"?>
<comments xmlns="http://schemas.openxmlformats.org/spreadsheetml/2006/main">
  <authors>
    <author>Ормаганбетова Айнур Муратовна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</text>
    </comment>
    <comment ref="A22" authorId="0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<sst xmlns="http://schemas.openxmlformats.org/spreadsheetml/2006/main" count="508" uniqueCount="388">
  <si>
    <t>Приложение 1</t>
  </si>
  <si>
    <t>к приказу Первого заместителя Премьер-Министра Республики Казахстан –</t>
  </si>
  <si>
    <t>Министра финансов Республики Казахстан</t>
  </si>
  <si>
    <t>от 1 июля 2019 года № 665</t>
  </si>
  <si>
    <t>Форма 1</t>
  </si>
  <si>
    <t xml:space="preserve">Наименование организации </t>
  </si>
  <si>
    <t>АО "Ульбинский металлургический завод"</t>
  </si>
  <si>
    <t xml:space="preserve">Сведения о реорганизации </t>
  </si>
  <si>
    <t>свидетельство о гос. перерегистрации юрид. лица № 1725-1917-01-АО от 26.10.2004 г.</t>
  </si>
  <si>
    <t>Вид деятельности организации</t>
  </si>
  <si>
    <t>промышленность</t>
  </si>
  <si>
    <t>Организационно-правовая форма</t>
  </si>
  <si>
    <t>Акционерное общество</t>
  </si>
  <si>
    <t>Форма отчетности</t>
  </si>
  <si>
    <t>консолидированная</t>
  </si>
  <si>
    <t xml:space="preserve">Среднегодовая численность работников                      </t>
  </si>
  <si>
    <t>Субъект предпринимательства</t>
  </si>
  <si>
    <t>крупного</t>
  </si>
  <si>
    <t xml:space="preserve">Юридический адрес организации </t>
  </si>
  <si>
    <t>Республика Казахстан, г. Усть-Каменогорск, пр. Абая, 102</t>
  </si>
  <si>
    <t>КОНСОЛИДИРОВАННЫЙ БУХГАЛТЕРСКИЙ БАЛАНС</t>
  </si>
  <si>
    <t>по состоянию на</t>
  </si>
  <si>
    <t>тыс.тенге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</si>
  <si>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</si>
  <si>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</si>
  <si>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</si>
  <si>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</si>
  <si>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</si>
  <si>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</si>
  <si>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010</t>
  </si>
  <si>
    <t>Финансовые активы, оцениваемые по амортизированной стоимости</t>
  </si>
  <si>
    <t>011</t>
  </si>
  <si>
    <t xml:space="preserve">    Депозиты (от 3-х до 12 месяцев, не ЛФ)</t>
  </si>
  <si>
    <t xml:space="preserve">    Прочие денежные средства, ограниченные в использовании</t>
  </si>
  <si>
    <t xml:space="preserve">    Займы выданные и дебиторская задолженность по финансовой аренде - текущая часть</t>
  </si>
  <si>
    <t xml:space="preserve">    Задолженность работников (в т.ч. ссуды)</t>
  </si>
  <si>
    <t xml:space="preserve">    Прочие финансовые активы </t>
  </si>
  <si>
    <t>Финансовые активы, оцениваемые по справедливой стоимости через прочий совокупный доход</t>
  </si>
  <si>
    <t>012</t>
  </si>
  <si>
    <t>Финансовые активы, учитываемые по справедливой стоимости через прибыли и убытки</t>
  </si>
  <si>
    <t>013</t>
  </si>
  <si>
    <t>Производные финансовые инструменты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</si>
  <si>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</si>
  <si>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</si>
  <si>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</si>
  <si>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</si>
  <si>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</si>
  <si>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Торговая дебиторская задолженность</t>
  </si>
  <si>
    <t>Прочая дебиторская задолженность</t>
  </si>
  <si>
    <t>Налоги</t>
  </si>
  <si>
    <t>Дебиторская задолженность по аренде</t>
  </si>
  <si>
    <t>017</t>
  </si>
  <si>
    <t>Активы по договорам с покупателями</t>
  </si>
  <si>
    <t>018</t>
  </si>
  <si>
    <t>Текущий подоходный налог</t>
  </si>
  <si>
    <t>019</t>
  </si>
  <si>
    <t>Запасы</t>
  </si>
  <si>
    <t>020</t>
  </si>
  <si>
    <t>Биологические активы</t>
  </si>
  <si>
    <t>021</t>
  </si>
  <si>
    <t>Прочие краткосрочные активы</t>
  </si>
  <si>
    <t>022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</si>
  <si>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</si>
  <si>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</si>
  <si>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II.Долгосрочные активы</t>
  </si>
  <si>
    <t xml:space="preserve">    Депозиты (более года, не ЛФ)</t>
  </si>
  <si>
    <t xml:space="preserve">    Денежные средства, ограниченные в использовании (Депозиты ЛФ)</t>
  </si>
  <si>
    <t xml:space="preserve">    Прочие финансовые инструменты </t>
  </si>
  <si>
    <t>Инвестиции, учитываемые по первоначальной стоимости (ДО)</t>
  </si>
  <si>
    <t>Инвестиции, учитываемые методом долевого участия</t>
  </si>
  <si>
    <t>инвестиции в Ассоциированные организации</t>
  </si>
  <si>
    <t>инвестиции в Совместные предприятия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</si>
  <si>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</si>
  <si>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</si>
  <si>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</si>
  <si>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</si>
  <si>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</si>
  <si>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</si>
  <si>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</si>
  <si>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</si>
  <si>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</si>
  <si>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</si>
  <si>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</si>
  <si>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Незавершенное строительство</t>
  </si>
  <si>
    <t>Итого долгосрочных активов (сумма строк с 110 по 127)</t>
  </si>
  <si>
    <t>Баланс ( строка 100 + строка 101 + строка 200)</t>
  </si>
  <si>
    <t>Обязательства и капитал</t>
  </si>
  <si>
    <t xml:space="preserve">III. Краткосрочные обязательства </t>
  </si>
  <si>
    <t>Краткосрочные финансовые обязательства, оцениваемые по амортизированной стоимости</t>
  </si>
  <si>
    <t>займы</t>
  </si>
  <si>
    <t>Обязательства по финансовой аренде (с 1 января 2019 года Обязательства по аренде)</t>
  </si>
  <si>
    <t>облигации</t>
  </si>
  <si>
    <t>прочие финансовые обязательства (ранее стр.222)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</si>
  <si>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</si>
  <si>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</si>
  <si>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Исторические затраты</t>
  </si>
  <si>
    <t>Прочие финансовые обязательства</t>
  </si>
  <si>
    <t>Краткосрочная торговая и прочая кредиторская задолженность</t>
  </si>
  <si>
    <t>Торговая кредиторская задолженность</t>
  </si>
  <si>
    <t>Прочая кредиторская задолженность</t>
  </si>
  <si>
    <t>Краткосрочные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</si>
  <si>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</si>
  <si>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</si>
  <si>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</si>
  <si>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</si>
  <si>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</si>
  <si>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</si>
  <si>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</si>
  <si>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</si>
  <si>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</si>
  <si>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</si>
  <si>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</si>
  <si>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прочие финансовые обязательства (ранее стр.321)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</si>
  <si>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</si>
  <si>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</si>
  <si>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</si>
  <si>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</si>
  <si>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</si>
  <si>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</si>
  <si>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</si>
  <si>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</si>
  <si>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 xml:space="preserve">Итого долгосрочных обязательств (сумма строк с 310 по 316) </t>
  </si>
  <si>
    <t>V. Капитал</t>
  </si>
  <si>
    <t>Уставный (акционерный )капитал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</si>
  <si>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</si>
  <si>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</si>
  <si>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</si>
  <si>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</si>
  <si>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</si>
  <si>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</si>
  <si>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</si>
  <si>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</si>
  <si>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 строка 301 + строка 400 + строка 500)</t>
  </si>
  <si>
    <t xml:space="preserve">Заместитель Председателя Правления </t>
  </si>
  <si>
    <t xml:space="preserve">                        </t>
  </si>
  <si>
    <t xml:space="preserve">                                                                                           (фамилия, имя, отчество)</t>
  </si>
  <si>
    <t>(подпись)</t>
  </si>
  <si>
    <r>
      <t xml:space="preserve">Главный бухгалтер                                </t>
    </r>
    <r>
      <rPr>
        <b/>
        <u val="singleAccounting"/>
        <sz val="12"/>
        <rFont val="Times New Roman"/>
        <family val="1"/>
        <charset val="204"/>
      </rPr>
      <t>Оразбекова Динара Тлеукеновна</t>
    </r>
  </si>
  <si>
    <t xml:space="preserve">                                                                                          (фамилия, имя, отчество)</t>
  </si>
  <si>
    <t>Место печати</t>
  </si>
  <si>
    <t>Приложение 2</t>
  </si>
  <si>
    <t>Форма 2</t>
  </si>
  <si>
    <t>КОНСОЛИДИРОВАННЫЙ ОТЧЕТ О ПРИБЫЛЯХ И УБЫТКАХ</t>
  </si>
  <si>
    <t>Наименование организации</t>
  </si>
  <si>
    <t xml:space="preserve">за период, заканчивающийся 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</si>
  <si>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</si>
  <si>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</si>
  <si>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</si>
  <si>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</si>
  <si>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</si>
  <si>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010 -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</si>
  <si>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</si>
  <si>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</si>
  <si>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016)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</si>
  <si>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</si>
  <si>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</si>
  <si>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</si>
  <si>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</si>
  <si>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доходы</t>
  </si>
  <si>
    <t>024</t>
  </si>
  <si>
    <t>Прочие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</si>
  <si>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</si>
  <si>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</si>
  <si>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</si>
  <si>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</si>
  <si>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 строка 100 - строка 101)</t>
  </si>
  <si>
    <t>200</t>
  </si>
  <si>
    <t>Прибыль (убыток) после налогообложения от прекращенной деятельности</t>
  </si>
  <si>
    <t>201</t>
  </si>
  <si>
    <t>Прибыль за год (строка 200 + строка 201) относимая на:</t>
  </si>
  <si>
    <t xml:space="preserve">собственников материнской организации 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</si>
  <si>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</si>
  <si>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</si>
  <si>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</si>
  <si>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</si>
  <si>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</si>
  <si>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411</t>
  </si>
  <si>
    <t xml:space="preserve">Эффект изменения в ставке подоходного налога на отсроченный налог </t>
  </si>
  <si>
    <t>412</t>
  </si>
  <si>
    <t>Хеджирование денежных потоков</t>
  </si>
  <si>
    <t>413</t>
  </si>
  <si>
    <t>Курсовая разница по инвестициям в зарубежные организации</t>
  </si>
  <si>
    <t>414</t>
  </si>
  <si>
    <t>Хеджирование чистых инвестиций в зарубежные операции</t>
  </si>
  <si>
    <t>415</t>
  </si>
  <si>
    <t>прочие компоненты прочего совокупного дохода</t>
  </si>
  <si>
    <t>416</t>
  </si>
  <si>
    <t>корректировка при реклассификации в составе прибыли (убытка)</t>
  </si>
  <si>
    <t>417</t>
  </si>
  <si>
    <t>налоговый эффект компонентов прочего совокупного дохода</t>
  </si>
  <si>
    <t>418</t>
  </si>
  <si>
    <t>Итого прочая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</si>
  <si>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420</t>
  </si>
  <si>
    <t>переоценка основных средств и нематериальных активов</t>
  </si>
  <si>
    <t>431</t>
  </si>
  <si>
    <t>432</t>
  </si>
  <si>
    <t>Актуарные прибыли (убытки) по пенсионным обязательствам</t>
  </si>
  <si>
    <t>433</t>
  </si>
  <si>
    <t>434</t>
  </si>
  <si>
    <t>переоценка долевых финансовых инструментов, оцениваемых по справедливой стоимости через прочий совокупный доход</t>
  </si>
  <si>
    <t>435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</si>
  <si>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</si>
  <si>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440</t>
  </si>
  <si>
    <t xml:space="preserve">Общий совокупный доход (строка 300 + строка 400)
</t>
  </si>
  <si>
    <t>Общая совокупная прибыль относимая на:</t>
  </si>
  <si>
    <t>доля контролирующих собственников</t>
  </si>
  <si>
    <t>Прибыль на акцию:</t>
  </si>
  <si>
    <t>600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</si>
  <si>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</si>
  <si>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</si>
  <si>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</si>
  <si>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</si>
  <si>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Приложение 3</t>
  </si>
  <si>
    <t>Премьер-Министра</t>
  </si>
  <si>
    <t>Республики Казахстан -</t>
  </si>
  <si>
    <t xml:space="preserve">Министра финансов </t>
  </si>
  <si>
    <t>Республики Казахстан</t>
  </si>
  <si>
    <t>от 01 июля 2019 года №665</t>
  </si>
  <si>
    <t xml:space="preserve">                           Приложение №4</t>
  </si>
  <si>
    <t xml:space="preserve">          к приказу Министра финансов</t>
  </si>
  <si>
    <t xml:space="preserve">                      Республики Казахстан </t>
  </si>
  <si>
    <t xml:space="preserve">                  </t>
  </si>
  <si>
    <t xml:space="preserve">            от 28 июня 2017 года № 404</t>
  </si>
  <si>
    <t>Форма</t>
  </si>
  <si>
    <t xml:space="preserve">КОНСОЛИДИРОВАННЫЙ ОТЧЕТ О ДВИЖЕНИИ ДЕНЕЖНЫХ СРЕДСТВ  </t>
  </si>
  <si>
    <t>(прямой метод)</t>
  </si>
  <si>
    <t xml:space="preserve">по состоянию на </t>
  </si>
  <si>
    <t xml:space="preserve">Наименование организации                                              </t>
  </si>
  <si>
    <t>в тысячах тенге</t>
  </si>
  <si>
    <t xml:space="preserve">                              НАИМЕНОВАНИЕ ПОКАЗАТЕЛЕЙ</t>
  </si>
  <si>
    <t>Код стр.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</si>
  <si>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</si>
  <si>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</si>
  <si>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 xml:space="preserve">     в том числе:</t>
  </si>
  <si>
    <t xml:space="preserve">          реализация товаров и услуг</t>
  </si>
  <si>
    <t xml:space="preserve">          прочая выручка</t>
  </si>
  <si>
    <t xml:space="preserve">          авансы полученные от покупателей, заказчиков</t>
  </si>
  <si>
    <t xml:space="preserve">          поступления по договорам страхования</t>
  </si>
  <si>
    <t xml:space="preserve">          полученные вознаграждения</t>
  </si>
  <si>
    <t xml:space="preserve">          прочие поступления</t>
  </si>
  <si>
    <t>2. Выбытие денежных средств, всего (сумма строк с 021 по 027)</t>
  </si>
  <si>
    <t xml:space="preserve">          платежи поставщикам за товары и услуги</t>
  </si>
  <si>
    <t xml:space="preserve">          авансы выданные поставщикам товаров и услуг</t>
  </si>
  <si>
    <t xml:space="preserve">          выплаты по оплате труда</t>
  </si>
  <si>
    <t xml:space="preserve">          выплата вознаграждения </t>
  </si>
  <si>
    <t xml:space="preserve">          выплаты по договорам страхования</t>
  </si>
  <si>
    <t xml:space="preserve">          подоходный налог и другие платежи в бюджет</t>
  </si>
  <si>
    <t xml:space="preserve">          прочие выплаты</t>
  </si>
  <si>
    <t>3. Чистая сумма денежных средств операционной деятельности (стр.010-стр.020)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</si>
  <si>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</si>
  <si>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</si>
  <si>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 xml:space="preserve">          реализация основных средств </t>
  </si>
  <si>
    <t xml:space="preserve">          реализация нематериальных активов</t>
  </si>
  <si>
    <t xml:space="preserve">          реализация других долгосрочных активов</t>
  </si>
  <si>
    <t xml:space="preserve">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</si>
  <si>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реализация долговых инструментов других организаций</t>
  </si>
  <si>
    <t xml:space="preserve">          возмещение при потере контроля над дочерними организациями</t>
  </si>
  <si>
    <t xml:space="preserve">          изъятие денежных вкладов</t>
  </si>
  <si>
    <t xml:space="preserve">          реализация прочих финансовых активов</t>
  </si>
  <si>
    <t xml:space="preserve">          фьючерсные и форвардные контракты, опционы и свопы</t>
  </si>
  <si>
    <t xml:space="preserve">          полученные дивиденды</t>
  </si>
  <si>
    <t xml:space="preserve">          полученные вознаграждения </t>
  </si>
  <si>
    <t>2. Выбытие денежных средств, всего (сумма строк с 061 по 073)</t>
  </si>
  <si>
    <t xml:space="preserve">          приобретение основных средств</t>
  </si>
  <si>
    <t xml:space="preserve">          приобретение нематериальных активов</t>
  </si>
  <si>
    <t xml:space="preserve">          приобретение других долгосрочных активов</t>
  </si>
  <si>
    <t xml:space="preserve">          приобретение долевых инструментов других организаций (кроме дочерних) и долей участия в совместном предпринимательстве </t>
  </si>
  <si>
    <t xml:space="preserve">          приобретение долговых инструментов других организаций</t>
  </si>
  <si>
    <t xml:space="preserve">          приобретение контроля над дочерними организациями</t>
  </si>
  <si>
    <t xml:space="preserve">          размещение денежных вкладов</t>
  </si>
  <si>
    <t xml:space="preserve">          выплата вознаграждения</t>
  </si>
  <si>
    <t xml:space="preserve">          приобретение прочих финансовых активов</t>
  </si>
  <si>
    <t xml:space="preserve">          предоставление займов</t>
  </si>
  <si>
    <t xml:space="preserve">          инвестиции в ассоциированные и дочерние организации</t>
  </si>
  <si>
    <t>3. Чистая сумма денежных средств от инвестиционной деятельности (стр.040-стр.060)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</si>
  <si>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</si>
  <si>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</si>
  <si>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 xml:space="preserve">          эмиссия акций и других финансовых инструментов</t>
  </si>
  <si>
    <t xml:space="preserve">          получение займов</t>
  </si>
  <si>
    <t>2. Выбытие денежных средств, всего (сумма строк с 101 по 105)</t>
  </si>
  <si>
    <t xml:space="preserve">          погашение займов</t>
  </si>
  <si>
    <t xml:space="preserve">          выплата дивидендов</t>
  </si>
  <si>
    <t xml:space="preserve">          выплаты собственникам по акциям организации</t>
  </si>
  <si>
    <t xml:space="preserve">          прочие выбытия</t>
  </si>
  <si>
    <t>3. Чистая сумма денежных средств от финансовой деятельности (стр.090-стр.100)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</si>
  <si>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</si>
  <si>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</si>
  <si>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Увеличение(+)/уменьшение(-) денег (стр030+-стр080+-стр110+-стр120+-стр130)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</si>
  <si>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</si>
  <si>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</si>
  <si>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Приложение 4</t>
  </si>
  <si>
    <t>Форма 4</t>
  </si>
  <si>
    <t>КОНСОЛИДИРОВАННЫЙ ОТЧЕТ ОБ ИЗМЕНЕНИЯХ В КАПИТАЛЕ</t>
  </si>
  <si>
    <t>за период, заканчивающийся</t>
  </si>
  <si>
    <t>Наименование компонентов</t>
  </si>
  <si>
    <t>Капитал материнской организации</t>
  </si>
  <si>
    <t>Итого</t>
  </si>
  <si>
    <t>Доля неконтро-лирующих собственников</t>
  </si>
  <si>
    <t>Итого капитал</t>
  </si>
  <si>
    <t>Уставный (акционерный) капитал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</si>
  <si>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</si>
  <si>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</si>
  <si>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</si>
  <si>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 +/- строка 011)</t>
  </si>
  <si>
    <t>100</t>
  </si>
  <si>
    <t>Общий совокупный доход, всего(строка 210 + строка 220):</t>
  </si>
  <si>
    <t>Прибыль (убыток) за год</t>
  </si>
  <si>
    <t>210</t>
  </si>
  <si>
    <t>Прочий совокупный доход, всего (сумма строк с 221 по 229):</t>
  </si>
  <si>
    <t>220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</si>
  <si>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</si>
  <si>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221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</si>
  <si>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</si>
  <si>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222</t>
  </si>
  <si>
    <t>переоценка основных средств и нематериальных активов (за минусом налогового эффекта)</t>
  </si>
  <si>
    <t>223</t>
  </si>
  <si>
    <t>224</t>
  </si>
  <si>
    <t>225</t>
  </si>
  <si>
    <t>226</t>
  </si>
  <si>
    <t>Хеджирование денежных потоков (за минусом налогового эффекта)</t>
  </si>
  <si>
    <t>227</t>
  </si>
  <si>
    <t>хеджирование чистых инвестиций в зарубежные операции</t>
  </si>
  <si>
    <t>228</t>
  </si>
  <si>
    <t xml:space="preserve">курсовая разница по инвестициям в зарубежные
организации
</t>
  </si>
  <si>
    <t>229</t>
  </si>
  <si>
    <t>Операции с собственниками, всего (сумма строк с 310 по 318):</t>
  </si>
  <si>
    <t>300</t>
  </si>
  <si>
    <t>Вознаграждения работников акциями:</t>
  </si>
  <si>
    <t>310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</si>
  <si>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</si>
  <si>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</si>
  <si>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</si>
  <si>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</si>
  <si>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311</t>
  </si>
  <si>
    <t>Выпуск собственных долевых инструментов (акций)</t>
  </si>
  <si>
    <t>312</t>
  </si>
  <si>
    <t>Выпуск долевых инструментов связанный с объединением бизнеса</t>
  </si>
  <si>
    <t>313</t>
  </si>
  <si>
    <t>Долевой компонент конвертируемых инструментов ( за минусом налогового эффекта)</t>
  </si>
  <si>
    <t>314</t>
  </si>
  <si>
    <t>Выплата дивидендов</t>
  </si>
  <si>
    <t>315</t>
  </si>
  <si>
    <t>Прочие распределения в пользу собственников</t>
  </si>
  <si>
    <t>316</t>
  </si>
  <si>
    <t>Прочие операции с собственниками</t>
  </si>
  <si>
    <t>317</t>
  </si>
  <si>
    <t>Изменения в доле участия в дочерних организациях, не приводящей к потере контроля</t>
  </si>
  <si>
    <t>318</t>
  </si>
  <si>
    <t>Прочие операции</t>
  </si>
  <si>
    <t>319</t>
  </si>
  <si>
    <t>Сальдо на 1 января отчетного года ( строка 100 + строка 200 + строка 300+ строка 319)</t>
  </si>
  <si>
    <t>400</t>
  </si>
  <si>
    <t>Изменения в учетной политике</t>
  </si>
  <si>
    <t>401</t>
  </si>
  <si>
    <t>Корректировка начального сальдо (МСФО 15)</t>
  </si>
  <si>
    <t>Корректировка начального сальдо (МСФО 9)</t>
  </si>
  <si>
    <t>Корректировка начального сальдо (МСФО 16)</t>
  </si>
  <si>
    <t>Пересчитанное сальдо (строка 400 +/- строка 401)</t>
  </si>
  <si>
    <t>500</t>
  </si>
  <si>
    <t>Общий совокупный доход, всего (строка 610 + строка 620):</t>
  </si>
  <si>
    <t>610</t>
  </si>
  <si>
    <t>Прочий совокупный доход, всего (сумма строк с 621 по 629):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</si>
  <si>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</si>
  <si>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</si>
  <si>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</si>
  <si>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</si>
  <si>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</si>
  <si>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</si>
  <si>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</si>
  <si>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</si>
  <si>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</si>
  <si>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курсовая разница по инвестициям в зарубежные организации</t>
  </si>
  <si>
    <t>629</t>
  </si>
  <si>
    <t>Операции с собственниками, всего (сумма строк с 710 по 718):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</si>
  <si>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</si>
  <si>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</si>
  <si>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</si>
  <si>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</si>
  <si>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</si>
  <si>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</si>
  <si>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</si>
  <si>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</si>
  <si>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</si>
  <si>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</si>
  <si>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</si>
  <si>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Сальдо на 31 декабря отчетного года (строка 500 + строка 600 + строка 700 + строка 719)</t>
  </si>
  <si>
    <t>по экономике и финансам                              Чеботарёва Людмила Анатольевна</t>
  </si>
  <si>
    <t>к приказу Первого заместителя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</si>
</sst>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000"/>
  </numFmts>
  <fonts count="18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u val="singleAccounting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 val="singleAccounting"/>
      <sz val="12"/>
      <name val="Times New Roman"/>
      <family val="1"/>
      <charset val="204"/>
    </font>
    <font>
      <u val="singleAccounting"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u val="singleAccounting"/>
      <sz val="9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4" fontId="1" fillId="0" borderId="0"/>
    <xf numFmtId="164" fontId="1" fillId="0" borderId="0"/>
    <xf numFmtId="164" fontId="1" fillId="0" borderId="0"/>
    <xf numFmtId="164" fontId="1" fillId="0" borderId="0"/>
  </cellStyleXfs>
  <cellXfs count="203">
    <xf numFmtId="164" fontId="0" fillId="0" borderId="0" xfId="0"/>
    <xf numFmtId="164" fontId="2" fillId="0" borderId="0" xfId="0" applyFont="1" applyAlignment="1">
      <alignment horizontal="right"/>
    </xf>
    <xf numFmtId="164" fontId="2" fillId="0" borderId="0" xfId="0" applyFont="1" applyProtection="1">
      <protection locked="0"/>
    </xf>
    <xf numFmtId="49" fontId="2" fillId="0" borderId="0" xfId="1" applyNumberFormat="1" applyFont="1" applyProtection="1">
      <protection locked="0"/>
    </xf>
    <xf numFmtId="0" fontId="2" fillId="0" borderId="0" xfId="1" applyNumberFormat="1" applyFont="1"/>
    <xf numFmtId="49" fontId="4" fillId="0" borderId="0" xfId="1" applyNumberFormat="1" applyFont="1" applyProtection="1">
      <protection locked="0"/>
    </xf>
    <xf numFmtId="14" fontId="4" fillId="0" borderId="0" xfId="1" applyNumberFormat="1" applyFont="1" applyAlignment="1" applyProtection="1">
      <alignment horizontal="left"/>
      <protection locked="0"/>
    </xf>
    <xf numFmtId="0" fontId="2" fillId="0" borderId="0" xfId="1" applyNumberFormat="1" applyFont="1" applyAlignment="1">
      <alignment vertical="center"/>
    </xf>
    <xf numFmtId="166" fontId="2" fillId="0" borderId="4" xfId="0" applyNumberFormat="1" applyFont="1" applyBorder="1" applyAlignment="1" applyProtection="1">
      <alignment horizontal="left" wrapText="1"/>
      <protection locked="0"/>
    </xf>
    <xf numFmtId="166" fontId="2" fillId="0" borderId="4" xfId="0" applyNumberFormat="1" applyFont="1" applyBorder="1" applyAlignment="1" applyProtection="1">
      <alignment horizontal="left" vertical="top" wrapText="1"/>
      <protection locked="0"/>
    </xf>
    <xf numFmtId="0" fontId="4" fillId="0" borderId="0" xfId="1" applyNumberFormat="1" applyFont="1"/>
    <xf numFmtId="0" fontId="2" fillId="0" borderId="0" xfId="1" applyNumberFormat="1" applyFont="1" applyProtection="1">
      <protection locked="0"/>
    </xf>
    <xf numFmtId="164" fontId="9" fillId="0" borderId="0" xfId="0" applyFont="1" applyProtection="1">
      <protection locked="0"/>
    </xf>
    <xf numFmtId="164" fontId="2" fillId="0" borderId="0" xfId="0" applyFont="1"/>
    <xf numFmtId="164" fontId="12" fillId="0" borderId="0" xfId="0" applyFont="1" applyProtection="1">
      <protection locked="0"/>
    </xf>
    <xf numFmtId="164" fontId="13" fillId="0" borderId="0" xfId="0" applyFont="1" applyAlignment="1">
      <alignment horizontal="right" vertical="top"/>
    </xf>
    <xf numFmtId="164" fontId="12" fillId="0" borderId="0" xfId="0" applyFont="1"/>
    <xf numFmtId="3" fontId="13" fillId="0" borderId="0" xfId="0" applyNumberFormat="1" applyFont="1" applyAlignment="1">
      <alignment horizontal="right" vertical="top"/>
    </xf>
    <xf numFmtId="3" fontId="13" fillId="0" borderId="0" xfId="0" applyNumberFormat="1" applyFont="1" applyAlignment="1">
      <alignment horizontal="right"/>
    </xf>
    <xf numFmtId="164" fontId="13" fillId="0" borderId="0" xfId="0" applyFont="1"/>
    <xf numFmtId="164" fontId="12" fillId="0" borderId="0" xfId="0" applyFont="1" applyAlignment="1" applyProtection="1">
      <alignment horizontal="center" vertical="top"/>
      <protection locked="0"/>
    </xf>
    <xf numFmtId="164" fontId="13" fillId="0" borderId="0" xfId="0" applyFont="1" applyAlignment="1">
      <alignment horizontal="right"/>
    </xf>
    <xf numFmtId="164" fontId="2" fillId="0" borderId="0" xfId="0" applyFont="1" applyAlignment="1" applyProtection="1">
      <alignment horizontal="center" vertical="top"/>
      <protection locked="0"/>
    </xf>
    <xf numFmtId="164" fontId="14" fillId="0" borderId="0" xfId="0" applyFont="1" applyAlignment="1">
      <alignment horizontal="right"/>
    </xf>
    <xf numFmtId="0" fontId="4" fillId="0" borderId="0" xfId="0" applyNumberFormat="1" applyFont="1" applyAlignment="1" applyProtection="1">
      <alignment horizontal="center" vertical="top"/>
      <protection locked="0"/>
    </xf>
    <xf numFmtId="164" fontId="14" fillId="0" borderId="0" xfId="0" applyFont="1" applyAlignment="1">
      <alignment horizontal="center" vertical="top"/>
    </xf>
    <xf numFmtId="164" fontId="14" fillId="0" borderId="0" xfId="0" applyFont="1" applyAlignment="1">
      <alignment horizontal="center"/>
    </xf>
    <xf numFmtId="164" fontId="4" fillId="0" borderId="0" xfId="0" applyFont="1" applyAlignment="1">
      <alignment horizontal="center" vertical="top"/>
    </xf>
    <xf numFmtId="14" fontId="4" fillId="0" borderId="0" xfId="0" applyNumberFormat="1" applyFont="1" applyAlignment="1">
      <alignment horizontal="left" vertical="top"/>
    </xf>
    <xf numFmtId="0" fontId="4" fillId="0" borderId="0" xfId="0" applyNumberFormat="1" applyFont="1" applyAlignment="1" applyProtection="1">
      <alignment horizontal="right"/>
      <protection locked="0"/>
    </xf>
    <xf numFmtId="164" fontId="4" fillId="0" borderId="0" xfId="0" applyFont="1" applyProtection="1"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>
      <alignment horizontal="right" vertical="top"/>
    </xf>
    <xf numFmtId="0" fontId="2" fillId="0" borderId="4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top"/>
    </xf>
    <xf numFmtId="0" fontId="4" fillId="0" borderId="4" xfId="0" applyNumberFormat="1" applyFont="1" applyBorder="1" applyAlignment="1" applyProtection="1">
      <alignment horizontal="center" vertical="top"/>
      <protection locked="0"/>
    </xf>
    <xf numFmtId="0" fontId="4" fillId="0" borderId="4" xfId="0" applyNumberFormat="1" applyFont="1" applyBorder="1" applyProtection="1">
      <protection locked="0"/>
    </xf>
    <xf numFmtId="0" fontId="4" fillId="0" borderId="4" xfId="0" applyNumberFormat="1" applyFont="1" applyBorder="1"/>
    <xf numFmtId="167" fontId="4" fillId="0" borderId="4" xfId="0" applyNumberFormat="1" applyFont="1" applyBorder="1" applyAlignment="1" applyProtection="1">
      <alignment horizontal="center" vertical="top"/>
      <protection locked="0"/>
    </xf>
    <xf numFmtId="3" fontId="4" fillId="0" borderId="4" xfId="0" applyNumberFormat="1" applyFont="1" applyBorder="1" applyAlignment="1">
      <alignment horizontal="right" wrapText="1"/>
    </xf>
    <xf numFmtId="0" fontId="2" fillId="0" borderId="4" xfId="0" applyNumberFormat="1" applyFont="1" applyBorder="1"/>
    <xf numFmtId="0" fontId="2" fillId="0" borderId="4" xfId="0" applyNumberFormat="1" applyFont="1" applyBorder="1" applyAlignment="1" applyProtection="1">
      <alignment horizontal="center" vertical="top"/>
      <protection locked="0"/>
    </xf>
    <xf numFmtId="3" fontId="2" fillId="0" borderId="4" xfId="0" applyNumberFormat="1" applyFont="1" applyBorder="1" applyAlignment="1" applyProtection="1">
      <alignment horizontal="right"/>
      <protection locked="0"/>
    </xf>
    <xf numFmtId="167" fontId="2" fillId="0" borderId="4" xfId="0" applyNumberFormat="1" applyFont="1" applyBorder="1" applyAlignment="1" applyProtection="1">
      <alignment horizontal="center" vertical="top"/>
      <protection locked="0"/>
    </xf>
    <xf numFmtId="3" fontId="2" fillId="0" borderId="4" xfId="0" applyNumberFormat="1" applyFont="1" applyBorder="1" applyAlignment="1" applyProtection="1">
      <alignment horizontal="right" wrapText="1"/>
      <protection locked="0"/>
    </xf>
    <xf numFmtId="0" fontId="2" fillId="0" borderId="4" xfId="0" applyNumberFormat="1" applyFont="1" applyBorder="1" applyAlignment="1">
      <alignment horizontal="left" vertical="top"/>
    </xf>
    <xf numFmtId="3" fontId="2" fillId="0" borderId="4" xfId="0" applyNumberFormat="1" applyFont="1" applyBorder="1" applyAlignment="1" applyProtection="1">
      <alignment horizontal="right" vertical="top" wrapText="1"/>
      <protection locked="0"/>
    </xf>
    <xf numFmtId="3" fontId="2" fillId="0" borderId="4" xfId="3" applyNumberFormat="1" applyFont="1" applyBorder="1" applyAlignment="1" applyProtection="1">
      <alignment horizontal="right" wrapText="1"/>
      <protection locked="0"/>
    </xf>
    <xf numFmtId="3" fontId="4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 vertical="top"/>
    </xf>
    <xf numFmtId="3" fontId="2" fillId="0" borderId="4" xfId="0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left" wrapText="1"/>
      <protection locked="0"/>
    </xf>
    <xf numFmtId="3" fontId="2" fillId="0" borderId="4" xfId="3" applyNumberFormat="1" applyFont="1" applyBorder="1" applyAlignment="1" applyProtection="1">
      <alignment horizontal="left" wrapText="1"/>
      <protection locked="0"/>
    </xf>
    <xf numFmtId="0" fontId="4" fillId="0" borderId="4" xfId="0" applyNumberFormat="1" applyFont="1" applyBorder="1" applyAlignment="1">
      <alignment wrapText="1"/>
    </xf>
    <xf numFmtId="3" fontId="4" fillId="0" borderId="4" xfId="0" applyNumberFormat="1" applyFont="1" applyBorder="1"/>
    <xf numFmtId="3" fontId="4" fillId="0" borderId="4" xfId="0" applyNumberFormat="1" applyFont="1" applyBorder="1" applyAlignment="1" applyProtection="1">
      <alignment horizontal="left" vertical="top" wrapText="1"/>
      <protection locked="0"/>
    </xf>
    <xf numFmtId="3" fontId="4" fillId="0" borderId="4" xfId="0" applyNumberFormat="1" applyFont="1" applyBorder="1" applyProtection="1">
      <protection locked="0"/>
    </xf>
    <xf numFmtId="0" fontId="2" fillId="0" borderId="4" xfId="0" applyNumberFormat="1" applyFont="1" applyBorder="1" applyAlignment="1">
      <alignment vertical="top" wrapText="1"/>
    </xf>
    <xf numFmtId="3" fontId="4" fillId="0" borderId="4" xfId="0" applyNumberFormat="1" applyFont="1" applyBorder="1" applyAlignment="1" applyProtection="1">
      <alignment horizontal="right" wrapText="1"/>
      <protection locked="0"/>
    </xf>
    <xf numFmtId="3" fontId="2" fillId="0" borderId="4" xfId="0" applyNumberFormat="1" applyFont="1" applyBorder="1" applyAlignment="1">
      <alignment horizontal="right" wrapText="1"/>
    </xf>
    <xf numFmtId="0" fontId="15" fillId="0" borderId="0" xfId="1" applyNumberFormat="1" applyFont="1" applyProtection="1">
      <protection locked="0"/>
    </xf>
    <xf numFmtId="0" fontId="15" fillId="0" borderId="0" xfId="1" applyNumberFormat="1" applyFont="1"/>
    <xf numFmtId="0" fontId="15" fillId="0" borderId="0" xfId="1" applyNumberFormat="1" applyFont="1" applyAlignment="1">
      <alignment horizontal="center" vertical="center"/>
    </xf>
    <xf numFmtId="0" fontId="14" fillId="0" borderId="0" xfId="1" applyNumberFormat="1" applyFont="1"/>
    <xf numFmtId="166" fontId="15" fillId="0" borderId="4" xfId="0" applyNumberFormat="1" applyFont="1" applyBorder="1" applyAlignment="1" applyProtection="1">
      <alignment wrapText="1"/>
      <protection locked="0"/>
    </xf>
    <xf numFmtId="166" fontId="15" fillId="0" borderId="4" xfId="0" applyNumberFormat="1" applyFont="1" applyBorder="1" applyProtection="1">
      <protection locked="0"/>
    </xf>
    <xf numFmtId="166" fontId="15" fillId="0" borderId="4" xfId="0" quotePrefix="1" applyNumberFormat="1" applyFont="1" applyBorder="1" applyProtection="1">
      <protection locked="0"/>
    </xf>
    <xf numFmtId="166" fontId="15" fillId="0" borderId="4" xfId="0" applyNumberFormat="1" applyFont="1" applyBorder="1" applyAlignment="1" applyProtection="1">
      <alignment vertical="top" wrapText="1"/>
      <protection locked="0"/>
    </xf>
    <xf numFmtId="166" fontId="15" fillId="0" borderId="4" xfId="0" quotePrefix="1" applyNumberFormat="1" applyFont="1" applyBorder="1" applyAlignment="1" applyProtection="1">
      <alignment vertical="top"/>
      <protection locked="0"/>
    </xf>
    <xf numFmtId="0" fontId="15" fillId="0" borderId="0" xfId="1" applyNumberFormat="1" applyFont="1" applyAlignment="1">
      <alignment vertical="top"/>
    </xf>
    <xf numFmtId="0" fontId="15" fillId="0" borderId="0" xfId="0" applyNumberFormat="1" applyFont="1" applyProtection="1">
      <protection locked="0"/>
    </xf>
    <xf numFmtId="0" fontId="15" fillId="0" borderId="0" xfId="0" applyNumberFormat="1" applyFont="1" applyAlignment="1" applyProtection="1">
      <alignment wrapText="1"/>
      <protection locked="0"/>
    </xf>
    <xf numFmtId="0" fontId="15" fillId="0" borderId="0" xfId="0" applyNumberFormat="1" applyFont="1"/>
    <xf numFmtId="164" fontId="16" fillId="0" borderId="0" xfId="0" applyFont="1" applyProtection="1">
      <protection locked="0"/>
    </xf>
    <xf numFmtId="49" fontId="15" fillId="0" borderId="0" xfId="1" applyNumberFormat="1" applyFont="1" applyProtection="1">
      <protection locked="0"/>
    </xf>
    <xf numFmtId="0" fontId="15" fillId="0" borderId="0" xfId="1" applyNumberFormat="1" applyFont="1" applyAlignment="1" applyProtection="1">
      <alignment wrapText="1"/>
      <protection locked="0"/>
    </xf>
    <xf numFmtId="0" fontId="2" fillId="0" borderId="4" xfId="0" applyNumberFormat="1" applyFont="1" applyFill="1" applyBorder="1" applyAlignment="1" applyProtection="1">
      <alignment horizontal="left" wrapText="1" indent="1"/>
      <protection hidden="1"/>
    </xf>
    <xf numFmtId="166" fontId="15" fillId="0" borderId="4" xfId="0" applyNumberFormat="1" applyFont="1" applyFill="1" applyBorder="1" applyAlignment="1" applyProtection="1">
      <alignment wrapText="1"/>
      <protection locked="0"/>
    </xf>
    <xf numFmtId="1" fontId="3" fillId="0" borderId="0" xfId="1" applyNumberFormat="1" applyFont="1" applyFill="1" applyAlignment="1" applyProtection="1">
      <alignment horizontal="left"/>
      <protection locked="0"/>
    </xf>
    <xf numFmtId="0" fontId="2" fillId="0" borderId="0" xfId="1" applyNumberFormat="1" applyFont="1" applyAlignment="1">
      <alignment horizontal="right"/>
    </xf>
    <xf numFmtId="0" fontId="4" fillId="0" borderId="0" xfId="1" applyNumberFormat="1" applyFont="1" applyAlignment="1" applyProtection="1">
      <alignment horizontal="right"/>
      <protection locked="0"/>
    </xf>
    <xf numFmtId="0" fontId="2" fillId="0" borderId="1" xfId="1" applyNumberFormat="1" applyFont="1" applyBorder="1" applyAlignment="1" applyProtection="1">
      <alignment horizontal="right"/>
      <protection locked="0"/>
    </xf>
    <xf numFmtId="0" fontId="2" fillId="0" borderId="1" xfId="1" applyNumberFormat="1" applyFont="1" applyBorder="1" applyAlignment="1">
      <alignment horizontal="right"/>
    </xf>
    <xf numFmtId="0" fontId="2" fillId="0" borderId="4" xfId="1" applyNumberFormat="1" applyFont="1" applyBorder="1" applyAlignment="1">
      <alignment wrapText="1"/>
    </xf>
    <xf numFmtId="49" fontId="2" fillId="0" borderId="4" xfId="1" applyNumberFormat="1" applyFont="1" applyBorder="1" applyAlignment="1">
      <alignment horizontal="center"/>
    </xf>
    <xf numFmtId="166" fontId="2" fillId="0" borderId="4" xfId="1" applyNumberFormat="1" applyFont="1" applyBorder="1" applyProtection="1">
      <protection locked="0"/>
    </xf>
    <xf numFmtId="0" fontId="4" fillId="0" borderId="4" xfId="1" applyNumberFormat="1" applyFont="1" applyBorder="1" applyAlignment="1">
      <alignment wrapText="1"/>
    </xf>
    <xf numFmtId="49" fontId="4" fillId="0" borderId="4" xfId="1" applyNumberFormat="1" applyFont="1" applyBorder="1" applyAlignment="1">
      <alignment horizontal="center"/>
    </xf>
    <xf numFmtId="166" fontId="4" fillId="0" borderId="4" xfId="1" quotePrefix="1" applyNumberFormat="1" applyFont="1" applyBorder="1" applyAlignment="1">
      <alignment horizontal="center"/>
    </xf>
    <xf numFmtId="166" fontId="2" fillId="0" borderId="5" xfId="1" applyNumberFormat="1" applyFont="1" applyBorder="1" applyProtection="1">
      <protection locked="0"/>
    </xf>
    <xf numFmtId="166" fontId="4" fillId="0" borderId="4" xfId="1" applyNumberFormat="1" applyFont="1" applyBorder="1" applyProtection="1">
      <protection locked="0"/>
    </xf>
    <xf numFmtId="166" fontId="4" fillId="0" borderId="5" xfId="1" applyNumberFormat="1" applyFont="1" applyBorder="1" applyProtection="1">
      <protection locked="0"/>
    </xf>
    <xf numFmtId="0" fontId="2" fillId="0" borderId="4" xfId="1" applyNumberFormat="1" applyFont="1" applyBorder="1"/>
    <xf numFmtId="4" fontId="2" fillId="0" borderId="4" xfId="1" applyNumberFormat="1" applyFont="1" applyBorder="1" applyProtection="1">
      <protection locked="0"/>
    </xf>
    <xf numFmtId="0" fontId="2" fillId="0" borderId="0" xfId="1" applyNumberFormat="1" applyFont="1" applyAlignment="1" applyProtection="1">
      <alignment wrapText="1"/>
      <protection locked="0"/>
    </xf>
    <xf numFmtId="0" fontId="2" fillId="0" borderId="0" xfId="1" applyNumberFormat="1" applyFont="1" applyAlignment="1" applyProtection="1">
      <alignment horizontal="center" wrapText="1"/>
      <protection locked="0"/>
    </xf>
    <xf numFmtId="0" fontId="4" fillId="0" borderId="0" xfId="1" applyNumberFormat="1" applyFont="1" applyAlignment="1" applyProtection="1">
      <alignment wrapText="1"/>
      <protection locked="0"/>
    </xf>
    <xf numFmtId="166" fontId="2" fillId="0" borderId="0" xfId="1" applyNumberFormat="1" applyFont="1"/>
    <xf numFmtId="166" fontId="14" fillId="0" borderId="0" xfId="1" applyNumberFormat="1" applyFont="1"/>
    <xf numFmtId="164" fontId="2" fillId="0" borderId="0" xfId="0" applyFont="1" applyFill="1" applyAlignment="1">
      <alignment horizontal="right"/>
    </xf>
    <xf numFmtId="164" fontId="2" fillId="0" borderId="0" xfId="1" applyFont="1" applyFill="1"/>
    <xf numFmtId="165" fontId="2" fillId="0" borderId="0" xfId="1" applyNumberFormat="1" applyFont="1" applyFill="1" applyAlignment="1" applyProtection="1">
      <alignment horizontal="right"/>
      <protection locked="0"/>
    </xf>
    <xf numFmtId="165" fontId="3" fillId="0" borderId="0" xfId="1" applyNumberFormat="1" applyFont="1" applyFill="1" applyProtection="1">
      <protection locked="0"/>
    </xf>
    <xf numFmtId="0" fontId="4" fillId="0" borderId="0" xfId="1" applyNumberFormat="1" applyFont="1" applyFill="1" applyAlignment="1">
      <alignment horizontal="right" vertical="top" wrapText="1"/>
    </xf>
    <xf numFmtId="0" fontId="4" fillId="0" borderId="0" xfId="1" applyNumberFormat="1" applyFont="1" applyFill="1" applyAlignment="1" applyProtection="1">
      <alignment vertical="top" wrapText="1"/>
      <protection locked="0"/>
    </xf>
    <xf numFmtId="0" fontId="2" fillId="0" borderId="0" xfId="1" applyNumberFormat="1" applyFont="1" applyFill="1" applyAlignment="1" applyProtection="1">
      <alignment vertical="top" wrapText="1"/>
      <protection locked="0"/>
    </xf>
    <xf numFmtId="164" fontId="2" fillId="0" borderId="0" xfId="1" applyFont="1" applyFill="1" applyAlignment="1">
      <alignment horizontal="center" vertical="center"/>
    </xf>
    <xf numFmtId="164" fontId="4" fillId="0" borderId="0" xfId="1" applyFont="1" applyFill="1"/>
    <xf numFmtId="164" fontId="5" fillId="0" borderId="0" xfId="1" applyFont="1" applyFill="1"/>
    <xf numFmtId="164" fontId="2" fillId="0" borderId="5" xfId="0" applyFont="1" applyFill="1" applyBorder="1" applyAlignment="1">
      <alignment horizontal="left" indent="2"/>
    </xf>
    <xf numFmtId="164" fontId="2" fillId="0" borderId="4" xfId="0" applyFont="1" applyFill="1" applyBorder="1" applyAlignment="1">
      <alignment horizontal="left" indent="2"/>
    </xf>
    <xf numFmtId="0" fontId="2" fillId="0" borderId="4" xfId="1" applyNumberFormat="1" applyFont="1" applyFill="1" applyBorder="1" applyAlignment="1">
      <alignment vertical="top" wrapText="1"/>
    </xf>
    <xf numFmtId="0" fontId="2" fillId="0" borderId="4" xfId="1" applyNumberFormat="1" applyFont="1" applyFill="1" applyBorder="1" applyAlignment="1">
      <alignment horizontal="center"/>
    </xf>
    <xf numFmtId="166" fontId="2" fillId="0" borderId="4" xfId="1" quotePrefix="1" applyNumberFormat="1" applyFont="1" applyFill="1" applyBorder="1" applyAlignment="1">
      <alignment horizontal="right" wrapText="1"/>
    </xf>
    <xf numFmtId="164" fontId="2" fillId="0" borderId="4" xfId="0" applyFont="1" applyFill="1" applyBorder="1" applyAlignment="1">
      <alignment horizontal="left"/>
    </xf>
    <xf numFmtId="166" fontId="5" fillId="0" borderId="4" xfId="1" applyNumberFormat="1" applyFont="1" applyFill="1" applyBorder="1" applyAlignment="1" applyProtection="1">
      <alignment horizontal="right"/>
      <protection locked="0"/>
    </xf>
    <xf numFmtId="164" fontId="4" fillId="0" borderId="0" xfId="1" applyFont="1" applyFill="1" applyAlignment="1">
      <alignment horizontal="center" vertical="center"/>
    </xf>
    <xf numFmtId="166" fontId="2" fillId="0" borderId="4" xfId="1" applyNumberFormat="1" applyFont="1" applyFill="1" applyBorder="1" applyAlignment="1">
      <alignment horizontal="right"/>
    </xf>
    <xf numFmtId="0" fontId="5" fillId="0" borderId="4" xfId="1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 applyProtection="1">
      <alignment horizontal="left" indent="1"/>
      <protection hidden="1"/>
    </xf>
    <xf numFmtId="164" fontId="2" fillId="0" borderId="0" xfId="1" applyFont="1" applyFill="1" applyProtection="1">
      <protection locked="0"/>
    </xf>
    <xf numFmtId="164" fontId="2" fillId="0" borderId="0" xfId="0" applyFont="1" applyFill="1" applyProtection="1">
      <protection locked="0"/>
    </xf>
    <xf numFmtId="164" fontId="6" fillId="0" borderId="0" xfId="0" applyFont="1" applyFill="1" applyProtection="1">
      <protection locked="0"/>
    </xf>
    <xf numFmtId="164" fontId="7" fillId="0" borderId="0" xfId="1" applyFont="1" applyFill="1" applyAlignment="1" applyProtection="1">
      <alignment horizontal="left" vertical="top" wrapText="1"/>
      <protection locked="0"/>
    </xf>
    <xf numFmtId="49" fontId="3" fillId="0" borderId="0" xfId="1" applyNumberFormat="1" applyFont="1" applyFill="1" applyProtection="1">
      <protection locked="0"/>
    </xf>
    <xf numFmtId="165" fontId="2" fillId="0" borderId="0" xfId="1" applyNumberFormat="1" applyFont="1" applyFill="1" applyProtection="1">
      <protection locked="0"/>
    </xf>
    <xf numFmtId="164" fontId="7" fillId="0" borderId="0" xfId="1" applyFont="1" applyFill="1" applyAlignment="1">
      <alignment horizontal="left" vertical="top" wrapText="1"/>
    </xf>
    <xf numFmtId="164" fontId="3" fillId="0" borderId="0" xfId="1" applyFont="1" applyFill="1" applyAlignment="1">
      <alignment horizontal="left" vertical="top" wrapText="1"/>
    </xf>
    <xf numFmtId="49" fontId="2" fillId="0" borderId="0" xfId="1" applyNumberFormat="1" applyFont="1" applyFill="1" applyProtection="1">
      <protection locked="0"/>
    </xf>
    <xf numFmtId="164" fontId="2" fillId="0" borderId="0" xfId="1" applyFont="1" applyFill="1" applyAlignment="1">
      <alignment vertical="top" wrapText="1"/>
    </xf>
    <xf numFmtId="164" fontId="2" fillId="0" borderId="0" xfId="1" applyFont="1" applyFill="1" applyAlignment="1" applyProtection="1">
      <alignment horizontal="right"/>
      <protection locked="0"/>
    </xf>
    <xf numFmtId="164" fontId="3" fillId="0" borderId="0" xfId="1" applyFont="1" applyFill="1" applyProtection="1">
      <protection locked="0"/>
    </xf>
    <xf numFmtId="0" fontId="4" fillId="0" borderId="0" xfId="1" applyNumberFormat="1" applyFont="1" applyFill="1" applyProtection="1">
      <protection locked="0"/>
    </xf>
    <xf numFmtId="14" fontId="4" fillId="0" borderId="0" xfId="1" applyNumberFormat="1" applyFont="1" applyFill="1" applyAlignment="1" applyProtection="1">
      <alignment horizontal="left"/>
      <protection locked="0"/>
    </xf>
    <xf numFmtId="0" fontId="2" fillId="0" borderId="1" xfId="1" applyNumberFormat="1" applyFont="1" applyFill="1" applyBorder="1" applyProtection="1">
      <protection locked="0"/>
    </xf>
    <xf numFmtId="0" fontId="2" fillId="0" borderId="1" xfId="1" applyNumberFormat="1" applyFont="1" applyFill="1" applyBorder="1"/>
    <xf numFmtId="0" fontId="4" fillId="0" borderId="4" xfId="1" applyNumberFormat="1" applyFont="1" applyFill="1" applyBorder="1" applyAlignment="1">
      <alignment vertical="top" wrapText="1"/>
    </xf>
    <xf numFmtId="0" fontId="4" fillId="0" borderId="4" xfId="1" applyNumberFormat="1" applyFont="1" applyFill="1" applyBorder="1"/>
    <xf numFmtId="166" fontId="4" fillId="0" borderId="4" xfId="1" applyNumberFormat="1" applyFont="1" applyFill="1" applyBorder="1" applyAlignment="1" applyProtection="1">
      <alignment horizontal="right"/>
      <protection locked="0"/>
    </xf>
    <xf numFmtId="166" fontId="2" fillId="0" borderId="4" xfId="1" applyNumberFormat="1" applyFont="1" applyFill="1" applyBorder="1" applyAlignment="1" applyProtection="1">
      <alignment horizontal="right" wrapText="1"/>
      <protection locked="0"/>
    </xf>
    <xf numFmtId="166" fontId="2" fillId="0" borderId="4" xfId="1" applyNumberFormat="1" applyFont="1" applyFill="1" applyBorder="1" applyAlignment="1" applyProtection="1">
      <alignment horizontal="right"/>
      <protection locked="0"/>
    </xf>
    <xf numFmtId="49" fontId="2" fillId="0" borderId="4" xfId="1" applyNumberFormat="1" applyFont="1" applyFill="1" applyBorder="1" applyAlignment="1">
      <alignment horizontal="center"/>
    </xf>
    <xf numFmtId="0" fontId="4" fillId="0" borderId="4" xfId="1" applyNumberFormat="1" applyFont="1" applyFill="1" applyBorder="1" applyAlignment="1">
      <alignment horizontal="center"/>
    </xf>
    <xf numFmtId="166" fontId="4" fillId="0" borderId="4" xfId="1" quotePrefix="1" applyNumberFormat="1" applyFont="1" applyFill="1" applyBorder="1" applyAlignment="1">
      <alignment horizontal="right" wrapText="1"/>
    </xf>
    <xf numFmtId="166" fontId="17" fillId="0" borderId="4" xfId="1" applyNumberFormat="1" applyFont="1" applyFill="1" applyBorder="1" applyAlignment="1" applyProtection="1">
      <alignment horizontal="right"/>
      <protection locked="0"/>
    </xf>
    <xf numFmtId="0" fontId="4" fillId="0" borderId="4" xfId="1" applyNumberFormat="1" applyFont="1" applyFill="1" applyBorder="1" applyAlignment="1">
      <alignment horizontal="left" vertical="center" wrapText="1"/>
    </xf>
    <xf numFmtId="0" fontId="4" fillId="0" borderId="4" xfId="1" applyNumberFormat="1" applyFont="1" applyFill="1" applyBorder="1" applyAlignment="1">
      <alignment horizontal="center" vertical="center" wrapText="1"/>
    </xf>
    <xf numFmtId="166" fontId="4" fillId="0" borderId="4" xfId="1" applyNumberFormat="1" applyFont="1" applyFill="1" applyBorder="1" applyAlignment="1" applyProtection="1">
      <alignment horizontal="right" vertical="center" wrapText="1"/>
      <protection locked="0"/>
    </xf>
    <xf numFmtId="166" fontId="4" fillId="0" borderId="4" xfId="1" applyNumberFormat="1" applyFont="1" applyFill="1" applyBorder="1" applyAlignment="1">
      <alignment horizontal="right"/>
    </xf>
    <xf numFmtId="0" fontId="2" fillId="0" borderId="0" xfId="1" applyNumberFormat="1" applyFont="1" applyFill="1" applyProtection="1">
      <protection locked="0"/>
    </xf>
    <xf numFmtId="166" fontId="2" fillId="0" borderId="0" xfId="1" applyNumberFormat="1" applyFont="1" applyFill="1"/>
    <xf numFmtId="0" fontId="2" fillId="0" borderId="0" xfId="1" applyNumberFormat="1" applyFont="1" applyFill="1" applyAlignment="1" applyProtection="1">
      <alignment horizontal="center" vertical="top" wrapText="1"/>
      <protection locked="0"/>
    </xf>
    <xf numFmtId="0" fontId="7" fillId="0" borderId="0" xfId="1" applyNumberFormat="1" applyFont="1" applyFill="1" applyAlignment="1" applyProtection="1">
      <alignment horizontal="left" vertical="top" wrapText="1"/>
      <protection locked="0"/>
    </xf>
    <xf numFmtId="0" fontId="3" fillId="0" borderId="0" xfId="1" applyNumberFormat="1" applyFont="1" applyFill="1" applyAlignment="1" applyProtection="1">
      <alignment horizontal="left" vertical="top" wrapText="1"/>
      <protection locked="0"/>
    </xf>
    <xf numFmtId="0" fontId="3" fillId="0" borderId="0" xfId="1" applyNumberFormat="1" applyFont="1" applyFill="1" applyProtection="1"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4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center" wrapText="1"/>
      <protection locked="0"/>
    </xf>
    <xf numFmtId="0" fontId="15" fillId="0" borderId="0" xfId="1" applyNumberFormat="1" applyFont="1" applyAlignment="1" applyProtection="1">
      <alignment horizontal="right"/>
      <protection locked="0"/>
    </xf>
    <xf numFmtId="0" fontId="14" fillId="0" borderId="0" xfId="1" applyNumberFormat="1" applyFont="1" applyAlignment="1" applyProtection="1">
      <alignment horizontal="right"/>
      <protection locked="0"/>
    </xf>
    <xf numFmtId="0" fontId="14" fillId="0" borderId="0" xfId="1" applyNumberFormat="1" applyFont="1" applyProtection="1">
      <protection locked="0"/>
    </xf>
    <xf numFmtId="0" fontId="14" fillId="0" borderId="0" xfId="1" applyNumberFormat="1" applyFont="1" applyAlignment="1" applyProtection="1">
      <alignment wrapText="1"/>
      <protection locked="0"/>
    </xf>
    <xf numFmtId="14" fontId="14" fillId="0" borderId="0" xfId="1" applyNumberFormat="1" applyFont="1" applyAlignment="1" applyProtection="1">
      <alignment horizontal="left" wrapText="1"/>
      <protection locked="0"/>
    </xf>
    <xf numFmtId="0" fontId="15" fillId="0" borderId="1" xfId="1" applyNumberFormat="1" applyFont="1" applyBorder="1" applyProtection="1">
      <protection locked="0"/>
    </xf>
    <xf numFmtId="0" fontId="15" fillId="0" borderId="1" xfId="1" applyNumberFormat="1" applyFont="1" applyBorder="1" applyAlignment="1" applyProtection="1">
      <alignment wrapText="1"/>
      <protection locked="0"/>
    </xf>
    <xf numFmtId="0" fontId="15" fillId="0" borderId="1" xfId="1" applyNumberFormat="1" applyFont="1" applyBorder="1" applyAlignment="1" applyProtection="1">
      <alignment horizontal="right"/>
      <protection locked="0"/>
    </xf>
    <xf numFmtId="0" fontId="15" fillId="0" borderId="4" xfId="1" applyNumberFormat="1" applyFont="1" applyBorder="1" applyAlignment="1" applyProtection="1">
      <alignment horizontal="center" vertical="center" wrapText="1"/>
      <protection locked="0"/>
    </xf>
    <xf numFmtId="0" fontId="14" fillId="0" borderId="4" xfId="1" applyNumberFormat="1" applyFont="1" applyBorder="1" applyAlignment="1">
      <alignment wrapText="1"/>
    </xf>
    <xf numFmtId="49" fontId="14" fillId="0" borderId="4" xfId="1" applyNumberFormat="1" applyFont="1" applyBorder="1" applyAlignment="1" applyProtection="1">
      <alignment horizontal="center" wrapText="1"/>
      <protection locked="0"/>
    </xf>
    <xf numFmtId="166" fontId="15" fillId="0" borderId="4" xfId="1" applyNumberFormat="1" applyFont="1" applyBorder="1" applyAlignment="1" applyProtection="1">
      <alignment wrapText="1"/>
      <protection locked="0"/>
    </xf>
    <xf numFmtId="166" fontId="15" fillId="0" borderId="4" xfId="1" quotePrefix="1" applyNumberFormat="1" applyFont="1" applyBorder="1" applyAlignment="1" applyProtection="1">
      <alignment wrapText="1"/>
      <protection locked="0"/>
    </xf>
    <xf numFmtId="0" fontId="15" fillId="0" borderId="4" xfId="1" applyNumberFormat="1" applyFont="1" applyBorder="1" applyAlignment="1">
      <alignment wrapText="1"/>
    </xf>
    <xf numFmtId="49" fontId="15" fillId="0" borderId="4" xfId="1" applyNumberFormat="1" applyFont="1" applyBorder="1" applyAlignment="1" applyProtection="1">
      <alignment horizontal="center" wrapText="1"/>
      <protection locked="0"/>
    </xf>
    <xf numFmtId="166" fontId="15" fillId="0" borderId="4" xfId="1" quotePrefix="1" applyNumberFormat="1" applyFont="1" applyBorder="1" applyProtection="1">
      <protection locked="0"/>
    </xf>
    <xf numFmtId="166" fontId="15" fillId="0" borderId="4" xfId="1" applyNumberFormat="1" applyFont="1" applyBorder="1" applyProtection="1">
      <protection locked="0"/>
    </xf>
    <xf numFmtId="0" fontId="15" fillId="0" borderId="4" xfId="1" applyNumberFormat="1" applyFont="1" applyBorder="1" applyAlignment="1">
      <alignment vertical="top" wrapText="1"/>
    </xf>
    <xf numFmtId="49" fontId="15" fillId="0" borderId="4" xfId="1" applyNumberFormat="1" applyFont="1" applyBorder="1" applyAlignment="1" applyProtection="1">
      <alignment horizontal="center" vertical="top" wrapText="1"/>
      <protection locked="0"/>
    </xf>
    <xf numFmtId="166" fontId="15" fillId="0" borderId="4" xfId="1" applyNumberFormat="1" applyFont="1" applyBorder="1" applyAlignment="1" applyProtection="1">
      <alignment vertical="top" wrapText="1"/>
      <protection locked="0"/>
    </xf>
    <xf numFmtId="166" fontId="15" fillId="0" borderId="4" xfId="1" quotePrefix="1" applyNumberFormat="1" applyFont="1" applyBorder="1" applyAlignment="1" applyProtection="1">
      <alignment vertical="top" wrapText="1"/>
      <protection locked="0"/>
    </xf>
    <xf numFmtId="166" fontId="15" fillId="0" borderId="4" xfId="1" quotePrefix="1" applyNumberFormat="1" applyFont="1" applyBorder="1" applyAlignment="1" applyProtection="1">
      <alignment horizontal="left" wrapText="1"/>
      <protection locked="0"/>
    </xf>
    <xf numFmtId="166" fontId="15" fillId="0" borderId="4" xfId="1" applyNumberFormat="1" applyFont="1" applyBorder="1" applyAlignment="1" applyProtection="1">
      <alignment horizontal="left" wrapText="1"/>
      <protection locked="0"/>
    </xf>
    <xf numFmtId="49" fontId="15" fillId="0" borderId="4" xfId="1" applyNumberFormat="1" applyFont="1" applyFill="1" applyBorder="1" applyAlignment="1" applyProtection="1">
      <alignment horizontal="center" wrapText="1"/>
      <protection locked="0"/>
    </xf>
    <xf numFmtId="166" fontId="15" fillId="0" borderId="4" xfId="1" applyNumberFormat="1" applyFont="1" applyFill="1" applyBorder="1" applyAlignment="1" applyProtection="1">
      <alignment wrapText="1"/>
      <protection locked="0"/>
    </xf>
    <xf numFmtId="166" fontId="15" fillId="0" borderId="4" xfId="1" quotePrefix="1" applyNumberFormat="1" applyFont="1" applyFill="1" applyBorder="1" applyAlignment="1" applyProtection="1">
      <alignment wrapText="1"/>
      <protection locked="0"/>
    </xf>
    <xf numFmtId="0" fontId="15" fillId="0" borderId="4" xfId="1" applyNumberFormat="1" applyFont="1" applyFill="1" applyBorder="1" applyAlignment="1">
      <alignment wrapText="1"/>
    </xf>
    <xf numFmtId="166" fontId="15" fillId="0" borderId="4" xfId="1" quotePrefix="1" applyNumberFormat="1" applyFont="1" applyFill="1" applyBorder="1" applyAlignment="1" applyProtection="1">
      <alignment horizontal="left" wrapText="1"/>
      <protection locked="0"/>
    </xf>
    <xf numFmtId="166" fontId="15" fillId="0" borderId="4" xfId="1" quotePrefix="1" applyNumberFormat="1" applyFont="1" applyFill="1" applyBorder="1" applyProtection="1">
      <protection locked="0"/>
    </xf>
    <xf numFmtId="166" fontId="15" fillId="0" borderId="4" xfId="1" applyNumberFormat="1" applyFont="1" applyFill="1" applyBorder="1" applyProtection="1">
      <protection locked="0"/>
    </xf>
    <xf numFmtId="0" fontId="15" fillId="0" borderId="0" xfId="1" applyNumberFormat="1" applyFont="1" applyAlignment="1" applyProtection="1">
      <alignment horizontal="left" wrapText="1"/>
      <protection locked="0"/>
    </xf>
    <xf numFmtId="0" fontId="14" fillId="0" borderId="0" xfId="1" applyNumberFormat="1" applyFont="1" applyAlignment="1" applyProtection="1">
      <alignment horizontal="left" wrapText="1"/>
      <protection locked="0"/>
    </xf>
    <xf numFmtId="164" fontId="3" fillId="0" borderId="0" xfId="1" applyFont="1" applyFill="1" applyAlignment="1" applyProtection="1">
      <alignment horizontal="left" wrapText="1"/>
      <protection locked="0"/>
    </xf>
    <xf numFmtId="164" fontId="3" fillId="0" borderId="0" xfId="1" applyFont="1" applyFill="1" applyAlignment="1" applyProtection="1">
      <alignment horizontal="left" vertical="top" wrapText="1"/>
      <protection locked="0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15" fillId="0" borderId="2" xfId="1" applyNumberFormat="1" applyFont="1" applyBorder="1" applyAlignment="1" applyProtection="1">
      <alignment horizontal="center" vertical="center" wrapText="1"/>
      <protection locked="0"/>
    </xf>
    <xf numFmtId="0" fontId="15" fillId="0" borderId="3" xfId="1" applyNumberFormat="1" applyFont="1" applyBorder="1" applyAlignment="1" applyProtection="1">
      <alignment horizontal="center" vertical="center" wrapText="1"/>
      <protection locked="0"/>
    </xf>
    <xf numFmtId="0" fontId="15" fillId="0" borderId="6" xfId="1" applyNumberFormat="1" applyFont="1" applyBorder="1" applyAlignment="1" applyProtection="1">
      <alignment horizontal="center" vertical="center" wrapText="1"/>
      <protection locked="0"/>
    </xf>
    <xf numFmtId="0" fontId="15" fillId="0" borderId="7" xfId="1" applyNumberFormat="1" applyFont="1" applyBorder="1" applyAlignment="1" applyProtection="1">
      <alignment horizontal="center" vertical="center" wrapText="1"/>
      <protection locked="0"/>
    </xf>
    <xf numFmtId="0" fontId="15" fillId="0" borderId="5" xfId="1" applyNumberFormat="1" applyFont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16" xfId="4"/>
    <cellStyle name="Обычный 2 2" xfId="1"/>
    <cellStyle name="Обычный 2 2 2 3" xfId="2"/>
    <cellStyle name="Обычный_Формы ФО_Мэппинг_финальный - Алтынкуль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FA register"/>
      <sheetName val="Treatment Summary"/>
      <sheetName val="cash product. plan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/>
      <sheetData sheetId="902"/>
      <sheetData sheetId="903"/>
      <sheetData sheetId="904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Hidden"/>
      <sheetName val="TB"/>
      <sheetName val="PR CN"/>
      <sheetName val="свод по доходам"/>
      <sheetName val="Пр2"/>
      <sheetName val="H3.100 Rollforward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фот пп2000разбивка"/>
      <sheetName val="form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Notes IS"/>
      <sheetName val="TB"/>
      <sheetName val="Kas FA Movement"/>
      <sheetName val="InputTD"/>
      <sheetName val="Financial ratios А3"/>
      <sheetName val="00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PP&amp;E mvt for 2003"/>
      <sheetName val="Б.мчас (П)"/>
      <sheetName val="из сем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З"/>
      <sheetName val="balans 3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IFRS FS"/>
      <sheetName val="IS-Cash"/>
      <sheetName val="Loan"/>
      <sheetName val="Prelim Cost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Настройки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справка"/>
      <sheetName val="группа"/>
      <sheetName val="Water trucking 2005"/>
      <sheetName val="ФОТ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ОборБалФормОтч"/>
      <sheetName val="ИзменяемыеДанные"/>
      <sheetName val="из сем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Базовые данные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1Утв ТК  Capex 07 "/>
      <sheetName val="по 2007 году план на 2008 год"/>
      <sheetName val="д.7.001"/>
      <sheetName val="5NK "/>
      <sheetName val="Prelim Cost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Пр2"/>
      <sheetName val="Add-s test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приложение№3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I. Прогноз доходов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#ССЫЛКА"/>
      <sheetName val="бартер"/>
      <sheetName val="1 класс"/>
      <sheetName val="2 класс"/>
      <sheetName val="3 класс"/>
      <sheetName val="4 класс"/>
      <sheetName val="5 класс"/>
      <sheetName val="Prelim Cost"/>
      <sheetName val="Сверка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мета"/>
      <sheetName val="табель"/>
      <sheetName val="FES"/>
      <sheetName val="14.1.2.2.(Услуги связи)"/>
      <sheetName val="Форма1"/>
      <sheetName val="Сеть"/>
      <sheetName val="общие данные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Баланс"/>
      <sheetName val="Sheet5"/>
      <sheetName val="10 БО (kzt)"/>
      <sheetName val="Бюджет"/>
      <sheetName val="Потребители"/>
      <sheetName val="Блоки"/>
      <sheetName val="Datasheet"/>
      <sheetName val="Cash flow 2011"/>
      <sheetName val="КБ"/>
      <sheetName val="VLOOKUP"/>
      <sheetName val="INPUTMASTER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глина"/>
      <sheetName val="Заполните"/>
      <sheetName val="План"/>
      <sheetName val="Факт"/>
      <sheetName val="Лист5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МО 0012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класс"/>
      <sheetName val="Об-я св-а"/>
      <sheetName val="Отпуск продукции"/>
      <sheetName val="#REF"/>
      <sheetName val="1NK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Форма2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Cash CCI Detail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1"/>
  <sheetViews>
    <sheetView tabSelected="1" zoomScale="90" zoomScaleNormal="90" workbookViewId="0">
      <selection activeCell="B112" sqref="B1:B1048576"/>
    </sheetView>
  </sheetViews>
  <sheetFormatPr defaultColWidth="9.42578125" defaultRowHeight="12.75" outlineLevelRow="2" x14ac:dyDescent="0.2"/>
  <cols>
    <col min="1" max="1" width="86.28515625" style="130" customWidth="1"/>
    <col min="2" max="2" width="7.5703125" style="101" customWidth="1"/>
    <col min="3" max="3" width="23.5703125" style="129" customWidth="1"/>
    <col min="4" max="4" width="22.28515625" style="126" customWidth="1"/>
    <col min="5" max="6" width="13.5703125" style="101" bestFit="1" customWidth="1"/>
    <col min="7" max="8" width="15.42578125" style="101" bestFit="1" customWidth="1"/>
    <col min="9" max="16384" width="9.42578125" style="101"/>
  </cols>
  <sheetData>
    <row r="1" spans="1:4" x14ac:dyDescent="0.2">
      <c r="D1" s="100" t="s">
        <v>0</v>
      </c>
    </row>
    <row r="2" spans="1:4" x14ac:dyDescent="0.2">
      <c r="D2" s="100" t="s">
        <v>1</v>
      </c>
    </row>
    <row r="3" spans="1:4" x14ac:dyDescent="0.2">
      <c r="D3" s="100" t="s">
        <v>2</v>
      </c>
    </row>
    <row r="4" spans="1:4" x14ac:dyDescent="0.2">
      <c r="D4" s="100" t="s">
        <v>3</v>
      </c>
    </row>
    <row r="5" spans="1:4" x14ac:dyDescent="0.2">
      <c r="C5" s="131"/>
      <c r="D5" s="102" t="s">
        <v>4</v>
      </c>
    </row>
    <row r="6" spans="1:4" ht="15.75" x14ac:dyDescent="0.25">
      <c r="A6" s="130" t="s">
        <v>5</v>
      </c>
      <c r="C6" s="132" t="s">
        <v>6</v>
      </c>
      <c r="D6" s="103"/>
    </row>
    <row r="7" spans="1:4" ht="15.75" x14ac:dyDescent="0.25">
      <c r="A7" s="130" t="s">
        <v>7</v>
      </c>
      <c r="C7" s="192" t="s">
        <v>8</v>
      </c>
      <c r="D7" s="192"/>
    </row>
    <row r="8" spans="1:4" ht="15.75" x14ac:dyDescent="0.25">
      <c r="A8" s="130" t="s">
        <v>9</v>
      </c>
      <c r="C8" s="132" t="s">
        <v>10</v>
      </c>
      <c r="D8" s="103"/>
    </row>
    <row r="9" spans="1:4" ht="15.75" x14ac:dyDescent="0.25">
      <c r="A9" s="130" t="s">
        <v>11</v>
      </c>
      <c r="C9" s="132" t="s">
        <v>12</v>
      </c>
      <c r="D9" s="103"/>
    </row>
    <row r="10" spans="1:4" ht="15.75" x14ac:dyDescent="0.25">
      <c r="A10" s="130" t="s">
        <v>13</v>
      </c>
      <c r="C10" s="132" t="s">
        <v>14</v>
      </c>
      <c r="D10" s="103"/>
    </row>
    <row r="11" spans="1:4" ht="15.75" x14ac:dyDescent="0.25">
      <c r="A11" s="130" t="s">
        <v>15</v>
      </c>
      <c r="C11" s="79">
        <v>3823</v>
      </c>
      <c r="D11" s="103"/>
    </row>
    <row r="12" spans="1:4" ht="15.75" x14ac:dyDescent="0.25">
      <c r="A12" s="130" t="s">
        <v>16</v>
      </c>
      <c r="C12" s="132" t="s">
        <v>17</v>
      </c>
      <c r="D12" s="103"/>
    </row>
    <row r="13" spans="1:4" ht="15.75" x14ac:dyDescent="0.2">
      <c r="A13" s="130" t="s">
        <v>18</v>
      </c>
      <c r="C13" s="193" t="s">
        <v>19</v>
      </c>
      <c r="D13" s="193"/>
    </row>
    <row r="14" spans="1:4" x14ac:dyDescent="0.2">
      <c r="C14" s="121"/>
    </row>
    <row r="15" spans="1:4" x14ac:dyDescent="0.2">
      <c r="A15" s="104" t="s">
        <v>20</v>
      </c>
      <c r="B15" s="105"/>
      <c r="C15" s="105"/>
      <c r="D15" s="105"/>
    </row>
    <row r="16" spans="1:4" x14ac:dyDescent="0.2">
      <c r="A16" s="104" t="s">
        <v>21</v>
      </c>
      <c r="B16" s="133"/>
      <c r="C16" s="134">
        <v>44286</v>
      </c>
      <c r="D16" s="133"/>
    </row>
    <row r="17" spans="1:8" x14ac:dyDescent="0.2">
      <c r="A17" s="106"/>
      <c r="B17" s="135"/>
      <c r="C17" s="135"/>
      <c r="D17" s="136" t="s">
        <v>22</v>
      </c>
    </row>
    <row r="18" spans="1:8" s="107" customFormat="1" ht="25.5" customHeight="1" x14ac:dyDescent="0.2">
      <c r="A18" s="194" t="s">
        <v>23</v>
      </c>
      <c r="B18" s="194" t="s">
        <v>24</v>
      </c>
      <c r="C18" s="194" t="s">
        <v>25</v>
      </c>
      <c r="D18" s="194" t="s">
        <v>26</v>
      </c>
    </row>
    <row r="19" spans="1:8" s="107" customFormat="1" x14ac:dyDescent="0.2">
      <c r="A19" s="195"/>
      <c r="B19" s="195"/>
      <c r="C19" s="195"/>
      <c r="D19" s="195"/>
    </row>
    <row r="20" spans="1:8" s="108" customFormat="1" x14ac:dyDescent="0.2">
      <c r="A20" s="137" t="s">
        <v>27</v>
      </c>
      <c r="B20" s="138"/>
      <c r="C20" s="139"/>
      <c r="D20" s="139"/>
    </row>
    <row r="21" spans="1:8" x14ac:dyDescent="0.2">
      <c r="A21" s="112" t="s">
        <v>28</v>
      </c>
      <c r="B21" s="113" t="s">
        <v>29</v>
      </c>
      <c r="C21" s="140">
        <v>11076484</v>
      </c>
      <c r="D21" s="140">
        <v>11793503</v>
      </c>
    </row>
    <row r="22" spans="1:8" outlineLevel="1" x14ac:dyDescent="0.2">
      <c r="A22" s="112" t="s">
        <v>30</v>
      </c>
      <c r="B22" s="113" t="s">
        <v>31</v>
      </c>
      <c r="C22" s="141">
        <f>SUM(C23:C27)</f>
        <v>1662591</v>
      </c>
      <c r="D22" s="141">
        <f>SUM(D23:D27)</f>
        <v>413578</v>
      </c>
    </row>
    <row r="23" spans="1:8" outlineLevel="1" x14ac:dyDescent="0.2">
      <c r="A23" s="112" t="s">
        <v>32</v>
      </c>
      <c r="B23" s="113"/>
      <c r="C23" s="141">
        <v>1273753</v>
      </c>
      <c r="D23" s="141"/>
    </row>
    <row r="24" spans="1:8" outlineLevel="1" x14ac:dyDescent="0.2">
      <c r="A24" s="112" t="s">
        <v>33</v>
      </c>
      <c r="B24" s="113"/>
      <c r="C24" s="141">
        <v>322993</v>
      </c>
      <c r="D24" s="141">
        <v>333898</v>
      </c>
    </row>
    <row r="25" spans="1:8" outlineLevel="1" x14ac:dyDescent="0.2">
      <c r="A25" s="112" t="s">
        <v>34</v>
      </c>
      <c r="B25" s="113"/>
      <c r="C25" s="141"/>
      <c r="D25" s="141"/>
    </row>
    <row r="26" spans="1:8" outlineLevel="1" x14ac:dyDescent="0.2">
      <c r="A26" s="112" t="s">
        <v>35</v>
      </c>
      <c r="B26" s="113"/>
      <c r="C26" s="141">
        <v>64265</v>
      </c>
      <c r="D26" s="141">
        <v>78957</v>
      </c>
    </row>
    <row r="27" spans="1:8" outlineLevel="1" x14ac:dyDescent="0.2">
      <c r="A27" s="112" t="s">
        <v>36</v>
      </c>
      <c r="B27" s="113"/>
      <c r="C27" s="141">
        <v>1580</v>
      </c>
      <c r="D27" s="141">
        <v>723</v>
      </c>
    </row>
    <row r="28" spans="1:8" x14ac:dyDescent="0.2">
      <c r="A28" s="112" t="s">
        <v>37</v>
      </c>
      <c r="B28" s="113" t="s">
        <v>38</v>
      </c>
      <c r="C28" s="141"/>
      <c r="D28" s="141"/>
    </row>
    <row r="29" spans="1:8" x14ac:dyDescent="0.2">
      <c r="A29" s="112" t="s">
        <v>39</v>
      </c>
      <c r="B29" s="113" t="s">
        <v>40</v>
      </c>
      <c r="C29" s="141"/>
      <c r="D29" s="141"/>
    </row>
    <row r="30" spans="1:8" x14ac:dyDescent="0.2">
      <c r="A30" s="112" t="s">
        <v>41</v>
      </c>
      <c r="B30" s="113" t="s">
        <v>42</v>
      </c>
      <c r="C30" s="141"/>
      <c r="D30" s="141"/>
    </row>
    <row r="31" spans="1:8" x14ac:dyDescent="0.2">
      <c r="A31" s="112" t="s">
        <v>43</v>
      </c>
      <c r="B31" s="113" t="s">
        <v>44</v>
      </c>
      <c r="C31" s="118"/>
      <c r="D31" s="118"/>
    </row>
    <row r="32" spans="1:8" x14ac:dyDescent="0.2">
      <c r="A32" s="112" t="s">
        <v>45</v>
      </c>
      <c r="B32" s="113" t="s">
        <v>46</v>
      </c>
      <c r="C32" s="114">
        <f>SUM(C33:C34)</f>
        <v>5083534</v>
      </c>
      <c r="D32" s="114">
        <f>SUM(D33:D34)</f>
        <v>5775925</v>
      </c>
      <c r="G32" s="109"/>
      <c r="H32" s="109"/>
    </row>
    <row r="33" spans="1:8" s="109" customFormat="1" outlineLevel="1" x14ac:dyDescent="0.2">
      <c r="A33" s="110" t="s">
        <v>47</v>
      </c>
      <c r="B33" s="119"/>
      <c r="C33" s="116">
        <v>5059777</v>
      </c>
      <c r="D33" s="116">
        <v>5753177</v>
      </c>
      <c r="E33" s="101"/>
      <c r="F33" s="101"/>
      <c r="G33" s="101"/>
      <c r="H33" s="101"/>
    </row>
    <row r="34" spans="1:8" s="109" customFormat="1" outlineLevel="1" x14ac:dyDescent="0.2">
      <c r="A34" s="110" t="s">
        <v>48</v>
      </c>
      <c r="B34" s="119"/>
      <c r="C34" s="116">
        <v>23757</v>
      </c>
      <c r="D34" s="116">
        <v>22748</v>
      </c>
      <c r="E34" s="101"/>
      <c r="F34" s="101"/>
      <c r="G34" s="101"/>
      <c r="H34" s="101"/>
    </row>
    <row r="35" spans="1:8" x14ac:dyDescent="0.2">
      <c r="A35" s="112" t="s">
        <v>50</v>
      </c>
      <c r="B35" s="113" t="s">
        <v>51</v>
      </c>
      <c r="C35" s="141">
        <v>10208</v>
      </c>
      <c r="D35" s="141">
        <v>9488</v>
      </c>
    </row>
    <row r="36" spans="1:8" x14ac:dyDescent="0.2">
      <c r="A36" s="112" t="s">
        <v>52</v>
      </c>
      <c r="B36" s="113" t="s">
        <v>53</v>
      </c>
      <c r="C36" s="141"/>
      <c r="D36" s="141"/>
    </row>
    <row r="37" spans="1:8" x14ac:dyDescent="0.2">
      <c r="A37" s="112" t="s">
        <v>54</v>
      </c>
      <c r="B37" s="113" t="s">
        <v>55</v>
      </c>
      <c r="C37" s="141">
        <v>1005744</v>
      </c>
      <c r="D37" s="141">
        <v>747751</v>
      </c>
    </row>
    <row r="38" spans="1:8" x14ac:dyDescent="0.2">
      <c r="A38" s="112" t="s">
        <v>56</v>
      </c>
      <c r="B38" s="142" t="s">
        <v>57</v>
      </c>
      <c r="C38" s="141">
        <v>25544318</v>
      </c>
      <c r="D38" s="141">
        <v>24226219</v>
      </c>
      <c r="G38" s="108"/>
      <c r="H38" s="108"/>
    </row>
    <row r="39" spans="1:8" x14ac:dyDescent="0.2">
      <c r="A39" s="112" t="s">
        <v>58</v>
      </c>
      <c r="B39" s="142" t="s">
        <v>59</v>
      </c>
      <c r="C39" s="141"/>
      <c r="D39" s="141"/>
      <c r="G39" s="108"/>
      <c r="H39" s="108"/>
    </row>
    <row r="40" spans="1:8" x14ac:dyDescent="0.2">
      <c r="A40" s="112" t="s">
        <v>60</v>
      </c>
      <c r="B40" s="142" t="s">
        <v>61</v>
      </c>
      <c r="C40" s="141">
        <f>C41+C42</f>
        <v>3492339</v>
      </c>
      <c r="D40" s="141">
        <f>D41+D42</f>
        <v>3085427</v>
      </c>
      <c r="G40" s="108"/>
      <c r="H40" s="108"/>
    </row>
    <row r="41" spans="1:8" x14ac:dyDescent="0.2">
      <c r="A41" s="111" t="s">
        <v>60</v>
      </c>
      <c r="B41" s="142"/>
      <c r="C41" s="141">
        <v>1575569</v>
      </c>
      <c r="D41" s="141">
        <v>1129529</v>
      </c>
      <c r="G41" s="108"/>
      <c r="H41" s="108"/>
    </row>
    <row r="42" spans="1:8" x14ac:dyDescent="0.2">
      <c r="A42" s="111" t="s">
        <v>49</v>
      </c>
      <c r="B42" s="142"/>
      <c r="C42" s="141">
        <v>1916770</v>
      </c>
      <c r="D42" s="141">
        <v>1955898</v>
      </c>
      <c r="G42" s="108"/>
      <c r="H42" s="108"/>
    </row>
    <row r="43" spans="1:8" s="108" customFormat="1" x14ac:dyDescent="0.2">
      <c r="A43" s="137" t="s">
        <v>62</v>
      </c>
      <c r="B43" s="143">
        <v>100</v>
      </c>
      <c r="C43" s="144">
        <f>C21+C22+SUM(C28:C31,C32,C35:C40)</f>
        <v>47875218</v>
      </c>
      <c r="D43" s="144">
        <f>D21+D22+SUM(D28:D31,D32,D35:D40)</f>
        <v>46051891</v>
      </c>
      <c r="E43" s="101"/>
      <c r="F43" s="101"/>
      <c r="G43" s="101"/>
      <c r="H43" s="101"/>
    </row>
    <row r="44" spans="1:8" s="108" customFormat="1" x14ac:dyDescent="0.2">
      <c r="A44" s="137" t="s">
        <v>63</v>
      </c>
      <c r="B44" s="143">
        <v>101</v>
      </c>
      <c r="C44" s="139"/>
      <c r="D44" s="139"/>
      <c r="E44" s="101"/>
      <c r="F44" s="101"/>
      <c r="G44" s="101"/>
      <c r="H44" s="101"/>
    </row>
    <row r="45" spans="1:8" s="108" customFormat="1" x14ac:dyDescent="0.2">
      <c r="A45" s="137" t="s">
        <v>64</v>
      </c>
      <c r="B45" s="143"/>
      <c r="C45" s="139"/>
      <c r="D45" s="139"/>
      <c r="E45" s="101"/>
      <c r="F45" s="101"/>
      <c r="G45" s="101"/>
      <c r="H45" s="101"/>
    </row>
    <row r="46" spans="1:8" x14ac:dyDescent="0.2">
      <c r="A46" s="112" t="s">
        <v>30</v>
      </c>
      <c r="B46" s="113">
        <v>110</v>
      </c>
      <c r="C46" s="141">
        <f>SUM(C47:C52)</f>
        <v>318883</v>
      </c>
      <c r="D46" s="141">
        <f>SUM(D47:D52)</f>
        <v>318249</v>
      </c>
    </row>
    <row r="47" spans="1:8" outlineLevel="1" x14ac:dyDescent="0.2">
      <c r="A47" s="112" t="s">
        <v>65</v>
      </c>
      <c r="B47" s="113"/>
      <c r="C47" s="141"/>
      <c r="D47" s="141"/>
    </row>
    <row r="48" spans="1:8" outlineLevel="1" x14ac:dyDescent="0.2">
      <c r="A48" s="112" t="s">
        <v>66</v>
      </c>
      <c r="B48" s="113"/>
      <c r="C48" s="145">
        <v>61567</v>
      </c>
      <c r="D48" s="145">
        <v>58748</v>
      </c>
    </row>
    <row r="49" spans="1:8" outlineLevel="1" x14ac:dyDescent="0.2">
      <c r="A49" s="112" t="s">
        <v>33</v>
      </c>
      <c r="B49" s="113"/>
      <c r="C49" s="145">
        <v>96901</v>
      </c>
      <c r="D49" s="145">
        <v>95993</v>
      </c>
    </row>
    <row r="50" spans="1:8" outlineLevel="1" x14ac:dyDescent="0.2">
      <c r="A50" s="112" t="s">
        <v>34</v>
      </c>
      <c r="B50" s="113"/>
      <c r="C50" s="145"/>
      <c r="D50" s="145">
        <v>0</v>
      </c>
    </row>
    <row r="51" spans="1:8" outlineLevel="1" x14ac:dyDescent="0.2">
      <c r="A51" s="112" t="s">
        <v>35</v>
      </c>
      <c r="B51" s="113"/>
      <c r="C51" s="145">
        <v>160415</v>
      </c>
      <c r="D51" s="145">
        <v>163508</v>
      </c>
    </row>
    <row r="52" spans="1:8" outlineLevel="1" x14ac:dyDescent="0.2">
      <c r="A52" s="112" t="s">
        <v>67</v>
      </c>
      <c r="B52" s="113"/>
      <c r="C52" s="141"/>
      <c r="D52" s="141"/>
    </row>
    <row r="53" spans="1:8" x14ac:dyDescent="0.2">
      <c r="A53" s="112" t="s">
        <v>37</v>
      </c>
      <c r="B53" s="113">
        <v>111</v>
      </c>
      <c r="C53" s="141"/>
      <c r="D53" s="141"/>
    </row>
    <row r="54" spans="1:8" x14ac:dyDescent="0.2">
      <c r="A54" s="112" t="s">
        <v>39</v>
      </c>
      <c r="B54" s="113">
        <v>112</v>
      </c>
      <c r="C54" s="141"/>
      <c r="D54" s="141"/>
      <c r="G54" s="109"/>
      <c r="H54" s="109"/>
    </row>
    <row r="55" spans="1:8" x14ac:dyDescent="0.2">
      <c r="A55" s="112" t="s">
        <v>41</v>
      </c>
      <c r="B55" s="113">
        <v>113</v>
      </c>
      <c r="C55" s="141"/>
      <c r="D55" s="141"/>
      <c r="G55" s="109"/>
      <c r="H55" s="109"/>
    </row>
    <row r="56" spans="1:8" x14ac:dyDescent="0.2">
      <c r="A56" s="112" t="s">
        <v>68</v>
      </c>
      <c r="B56" s="113">
        <v>114</v>
      </c>
      <c r="C56" s="114">
        <v>0</v>
      </c>
      <c r="D56" s="114">
        <v>0</v>
      </c>
      <c r="G56" s="109"/>
      <c r="H56" s="109"/>
    </row>
    <row r="57" spans="1:8" s="109" customFormat="1" x14ac:dyDescent="0.2">
      <c r="A57" s="115" t="s">
        <v>69</v>
      </c>
      <c r="B57" s="113">
        <v>115</v>
      </c>
      <c r="C57" s="116">
        <f>SUM(C58:C59)</f>
        <v>6129628</v>
      </c>
      <c r="D57" s="116">
        <f>SUM(D58:D59)</f>
        <v>6901139</v>
      </c>
      <c r="E57" s="101"/>
      <c r="F57" s="101"/>
    </row>
    <row r="58" spans="1:8" s="109" customFormat="1" outlineLevel="1" x14ac:dyDescent="0.2">
      <c r="A58" s="111" t="s">
        <v>70</v>
      </c>
      <c r="B58" s="113"/>
      <c r="C58" s="116">
        <v>2091625</v>
      </c>
      <c r="D58" s="116">
        <v>2264895</v>
      </c>
      <c r="E58" s="101"/>
      <c r="F58" s="101"/>
      <c r="G58" s="101"/>
      <c r="H58" s="101"/>
    </row>
    <row r="59" spans="1:8" s="109" customFormat="1" outlineLevel="1" x14ac:dyDescent="0.2">
      <c r="A59" s="111" t="s">
        <v>71</v>
      </c>
      <c r="B59" s="113"/>
      <c r="C59" s="116">
        <v>4038003</v>
      </c>
      <c r="D59" s="116">
        <v>4636244</v>
      </c>
      <c r="E59" s="101"/>
      <c r="F59" s="101"/>
    </row>
    <row r="60" spans="1:8" s="109" customFormat="1" x14ac:dyDescent="0.2">
      <c r="A60" s="115" t="s">
        <v>72</v>
      </c>
      <c r="B60" s="113">
        <v>116</v>
      </c>
      <c r="C60" s="116"/>
      <c r="D60" s="116"/>
      <c r="E60" s="101"/>
      <c r="F60" s="101"/>
    </row>
    <row r="61" spans="1:8" x14ac:dyDescent="0.2">
      <c r="A61" s="112" t="s">
        <v>73</v>
      </c>
      <c r="B61" s="113">
        <v>117</v>
      </c>
      <c r="C61" s="118">
        <f>SUM(C62:C63)</f>
        <v>0</v>
      </c>
      <c r="D61" s="118">
        <f>SUM(D62:D63)</f>
        <v>0</v>
      </c>
      <c r="G61" s="109"/>
      <c r="H61" s="109"/>
    </row>
    <row r="62" spans="1:8" s="109" customFormat="1" outlineLevel="1" x14ac:dyDescent="0.2">
      <c r="A62" s="110" t="s">
        <v>47</v>
      </c>
      <c r="B62" s="119"/>
      <c r="C62" s="116"/>
      <c r="D62" s="116"/>
      <c r="E62" s="101"/>
      <c r="F62" s="101"/>
    </row>
    <row r="63" spans="1:8" s="109" customFormat="1" outlineLevel="1" x14ac:dyDescent="0.2">
      <c r="A63" s="110" t="s">
        <v>48</v>
      </c>
      <c r="B63" s="119"/>
      <c r="C63" s="116"/>
      <c r="D63" s="116"/>
      <c r="E63" s="101"/>
      <c r="F63" s="101"/>
    </row>
    <row r="64" spans="1:8" s="109" customFormat="1" x14ac:dyDescent="0.2">
      <c r="A64" s="115" t="s">
        <v>74</v>
      </c>
      <c r="B64" s="113">
        <v>118</v>
      </c>
      <c r="C64" s="116"/>
      <c r="D64" s="116"/>
      <c r="E64" s="101"/>
      <c r="F64" s="101"/>
      <c r="G64" s="101"/>
      <c r="H64" s="101"/>
    </row>
    <row r="65" spans="1:8" s="109" customFormat="1" x14ac:dyDescent="0.2">
      <c r="A65" s="115" t="s">
        <v>75</v>
      </c>
      <c r="B65" s="113">
        <v>119</v>
      </c>
      <c r="C65" s="116"/>
      <c r="D65" s="116"/>
      <c r="E65" s="101"/>
      <c r="F65" s="101"/>
      <c r="G65" s="101"/>
      <c r="H65" s="101"/>
    </row>
    <row r="66" spans="1:8" x14ac:dyDescent="0.2">
      <c r="A66" s="112" t="s">
        <v>76</v>
      </c>
      <c r="B66" s="113">
        <v>120</v>
      </c>
      <c r="C66" s="141"/>
      <c r="D66" s="141"/>
    </row>
    <row r="67" spans="1:8" x14ac:dyDescent="0.2">
      <c r="A67" s="112" t="s">
        <v>77</v>
      </c>
      <c r="B67" s="113">
        <v>121</v>
      </c>
      <c r="C67" s="141">
        <v>24734554</v>
      </c>
      <c r="D67" s="141">
        <v>25026882</v>
      </c>
    </row>
    <row r="68" spans="1:8" x14ac:dyDescent="0.2">
      <c r="A68" s="112" t="s">
        <v>78</v>
      </c>
      <c r="B68" s="113">
        <v>122</v>
      </c>
      <c r="C68" s="141">
        <v>151693</v>
      </c>
      <c r="D68" s="141">
        <v>155390</v>
      </c>
    </row>
    <row r="69" spans="1:8" x14ac:dyDescent="0.2">
      <c r="A69" s="112" t="s">
        <v>58</v>
      </c>
      <c r="B69" s="113">
        <v>123</v>
      </c>
      <c r="C69" s="141"/>
      <c r="D69" s="141"/>
    </row>
    <row r="70" spans="1:8" x14ac:dyDescent="0.2">
      <c r="A70" s="112" t="s">
        <v>79</v>
      </c>
      <c r="B70" s="113">
        <v>124</v>
      </c>
      <c r="C70" s="141">
        <v>327696</v>
      </c>
      <c r="D70" s="141">
        <v>329822</v>
      </c>
      <c r="G70" s="108"/>
      <c r="H70" s="108"/>
    </row>
    <row r="71" spans="1:8" x14ac:dyDescent="0.2">
      <c r="A71" s="112" t="s">
        <v>80</v>
      </c>
      <c r="B71" s="113">
        <v>125</v>
      </c>
      <c r="C71" s="141">
        <v>389452</v>
      </c>
      <c r="D71" s="141">
        <v>403853</v>
      </c>
      <c r="G71" s="108"/>
      <c r="H71" s="108"/>
    </row>
    <row r="72" spans="1:8" x14ac:dyDescent="0.2">
      <c r="A72" s="112" t="s">
        <v>81</v>
      </c>
      <c r="B72" s="113">
        <v>126</v>
      </c>
      <c r="C72" s="141">
        <v>22039</v>
      </c>
      <c r="D72" s="141">
        <v>22336</v>
      </c>
      <c r="G72" s="117"/>
      <c r="H72" s="117"/>
    </row>
    <row r="73" spans="1:8" x14ac:dyDescent="0.2">
      <c r="A73" s="112" t="s">
        <v>82</v>
      </c>
      <c r="B73" s="113">
        <v>127</v>
      </c>
      <c r="C73" s="118">
        <f>SUM(C74:C76)</f>
        <v>6669462</v>
      </c>
      <c r="D73" s="118">
        <f>SUM(D74:D76)</f>
        <v>6876591</v>
      </c>
      <c r="G73" s="108"/>
      <c r="H73" s="108"/>
    </row>
    <row r="74" spans="1:8" outlineLevel="1" x14ac:dyDescent="0.2">
      <c r="A74" s="110" t="s">
        <v>83</v>
      </c>
      <c r="B74" s="119"/>
      <c r="C74" s="116">
        <v>1322591</v>
      </c>
      <c r="D74" s="116">
        <v>1308549</v>
      </c>
    </row>
    <row r="75" spans="1:8" outlineLevel="1" x14ac:dyDescent="0.2">
      <c r="A75" s="111" t="s">
        <v>82</v>
      </c>
      <c r="B75" s="119"/>
      <c r="C75" s="116">
        <v>5346871</v>
      </c>
      <c r="D75" s="116">
        <v>5568042</v>
      </c>
      <c r="G75" s="109"/>
      <c r="H75" s="109"/>
    </row>
    <row r="76" spans="1:8" outlineLevel="1" x14ac:dyDescent="0.2">
      <c r="A76" s="111" t="s">
        <v>49</v>
      </c>
      <c r="B76" s="119"/>
      <c r="C76" s="116"/>
      <c r="D76" s="116"/>
      <c r="G76" s="109"/>
      <c r="H76" s="109"/>
    </row>
    <row r="77" spans="1:8" s="108" customFormat="1" x14ac:dyDescent="0.2">
      <c r="A77" s="137" t="s">
        <v>84</v>
      </c>
      <c r="B77" s="143">
        <v>200</v>
      </c>
      <c r="C77" s="144">
        <f>SUM(C46,C53:C57,C60,C61,C64:C73)</f>
        <v>38743407</v>
      </c>
      <c r="D77" s="144">
        <f>SUM(D46,D53:D57,D60,D61,D64:D73)</f>
        <v>40034262</v>
      </c>
      <c r="E77" s="101"/>
      <c r="F77" s="101"/>
      <c r="G77" s="109"/>
      <c r="H77" s="109"/>
    </row>
    <row r="78" spans="1:8" s="108" customFormat="1" x14ac:dyDescent="0.2">
      <c r="A78" s="137" t="s">
        <v>85</v>
      </c>
      <c r="B78" s="138"/>
      <c r="C78" s="144">
        <f>C77+C44+C43</f>
        <v>86618625</v>
      </c>
      <c r="D78" s="144">
        <f>D77+D44+D43</f>
        <v>86086153</v>
      </c>
      <c r="E78" s="101"/>
      <c r="F78" s="101"/>
      <c r="G78" s="109"/>
      <c r="H78" s="109"/>
    </row>
    <row r="79" spans="1:8" s="117" customFormat="1" ht="25.5" x14ac:dyDescent="0.2">
      <c r="A79" s="146" t="s">
        <v>86</v>
      </c>
      <c r="B79" s="147" t="s">
        <v>24</v>
      </c>
      <c r="C79" s="148"/>
      <c r="D79" s="148"/>
      <c r="E79" s="101"/>
      <c r="F79" s="101"/>
      <c r="G79" s="109"/>
      <c r="H79" s="109"/>
    </row>
    <row r="80" spans="1:8" s="108" customFormat="1" x14ac:dyDescent="0.2">
      <c r="A80" s="137" t="s">
        <v>87</v>
      </c>
      <c r="B80" s="138"/>
      <c r="C80" s="139"/>
      <c r="D80" s="139"/>
      <c r="E80" s="101"/>
      <c r="F80" s="101"/>
      <c r="G80" s="109"/>
      <c r="H80" s="109"/>
    </row>
    <row r="81" spans="1:8" x14ac:dyDescent="0.2">
      <c r="A81" s="112" t="s">
        <v>88</v>
      </c>
      <c r="B81" s="113">
        <v>210</v>
      </c>
      <c r="C81" s="118">
        <f>SUM(C82:C85)</f>
        <v>203758</v>
      </c>
      <c r="D81" s="118">
        <f>SUM(D82:D85)</f>
        <v>241131</v>
      </c>
    </row>
    <row r="82" spans="1:8" s="109" customFormat="1" outlineLevel="2" x14ac:dyDescent="0.2">
      <c r="A82" s="110" t="s">
        <v>89</v>
      </c>
      <c r="B82" s="119"/>
      <c r="C82" s="116"/>
      <c r="D82" s="116"/>
      <c r="E82" s="101"/>
      <c r="F82" s="101"/>
      <c r="G82" s="101"/>
      <c r="H82" s="101"/>
    </row>
    <row r="83" spans="1:8" s="109" customFormat="1" outlineLevel="2" x14ac:dyDescent="0.2">
      <c r="A83" s="120" t="s">
        <v>90</v>
      </c>
      <c r="B83" s="119"/>
      <c r="C83" s="116">
        <v>13250</v>
      </c>
      <c r="D83" s="116">
        <v>12793</v>
      </c>
      <c r="E83" s="101"/>
      <c r="F83" s="101"/>
    </row>
    <row r="84" spans="1:8" s="109" customFormat="1" outlineLevel="2" x14ac:dyDescent="0.2">
      <c r="A84" s="110" t="s">
        <v>91</v>
      </c>
      <c r="B84" s="119"/>
      <c r="C84" s="116"/>
      <c r="D84" s="116"/>
      <c r="E84" s="101"/>
      <c r="F84" s="101"/>
    </row>
    <row r="85" spans="1:8" s="109" customFormat="1" outlineLevel="2" x14ac:dyDescent="0.2">
      <c r="A85" s="110" t="s">
        <v>92</v>
      </c>
      <c r="B85" s="119"/>
      <c r="C85" s="116">
        <v>190508</v>
      </c>
      <c r="D85" s="116">
        <v>228338</v>
      </c>
      <c r="E85" s="101"/>
      <c r="F85" s="101"/>
      <c r="G85" s="101"/>
      <c r="H85" s="101"/>
    </row>
    <row r="86" spans="1:8" s="109" customFormat="1" ht="25.5" outlineLevel="2" x14ac:dyDescent="0.2">
      <c r="A86" s="112" t="s">
        <v>93</v>
      </c>
      <c r="B86" s="113">
        <v>211</v>
      </c>
      <c r="C86" s="116"/>
      <c r="D86" s="116"/>
      <c r="E86" s="101"/>
      <c r="F86" s="101"/>
    </row>
    <row r="87" spans="1:8" x14ac:dyDescent="0.2">
      <c r="A87" s="112" t="s">
        <v>41</v>
      </c>
      <c r="B87" s="113">
        <v>212</v>
      </c>
      <c r="C87" s="141"/>
      <c r="D87" s="141"/>
      <c r="G87" s="109"/>
      <c r="H87" s="109"/>
    </row>
    <row r="88" spans="1:8" x14ac:dyDescent="0.2">
      <c r="A88" s="112" t="s">
        <v>94</v>
      </c>
      <c r="B88" s="113">
        <v>213</v>
      </c>
      <c r="C88" s="118">
        <f>SUM(C89:C90)</f>
        <v>0</v>
      </c>
      <c r="D88" s="118">
        <f>SUM(D89:D90)</f>
        <v>0</v>
      </c>
      <c r="G88" s="109"/>
      <c r="H88" s="109"/>
    </row>
    <row r="89" spans="1:8" s="109" customFormat="1" outlineLevel="1" x14ac:dyDescent="0.2">
      <c r="A89" s="110" t="s">
        <v>95</v>
      </c>
      <c r="B89" s="119"/>
      <c r="C89" s="116"/>
      <c r="D89" s="116"/>
      <c r="E89" s="101"/>
      <c r="F89" s="101"/>
      <c r="G89" s="101"/>
      <c r="H89" s="101"/>
    </row>
    <row r="90" spans="1:8" s="109" customFormat="1" outlineLevel="1" x14ac:dyDescent="0.2">
      <c r="A90" s="110" t="s">
        <v>96</v>
      </c>
      <c r="B90" s="119"/>
      <c r="C90" s="116"/>
      <c r="D90" s="116"/>
      <c r="E90" s="101"/>
      <c r="F90" s="101"/>
      <c r="G90" s="101"/>
      <c r="H90" s="101"/>
    </row>
    <row r="91" spans="1:8" x14ac:dyDescent="0.2">
      <c r="A91" s="112" t="s">
        <v>97</v>
      </c>
      <c r="B91" s="113">
        <v>214</v>
      </c>
      <c r="C91" s="118">
        <f>SUM(C92:C93)</f>
        <v>1823091</v>
      </c>
      <c r="D91" s="118">
        <f>SUM(D92:D93)</f>
        <v>2193258</v>
      </c>
    </row>
    <row r="92" spans="1:8" s="109" customFormat="1" outlineLevel="1" x14ac:dyDescent="0.2">
      <c r="A92" s="110" t="s">
        <v>98</v>
      </c>
      <c r="B92" s="119"/>
      <c r="C92" s="116">
        <v>1083993</v>
      </c>
      <c r="D92" s="116">
        <v>1339120</v>
      </c>
      <c r="E92" s="101"/>
      <c r="F92" s="101"/>
      <c r="G92" s="101"/>
      <c r="H92" s="101"/>
    </row>
    <row r="93" spans="1:8" s="109" customFormat="1" outlineLevel="1" x14ac:dyDescent="0.2">
      <c r="A93" s="110" t="s">
        <v>99</v>
      </c>
      <c r="B93" s="119"/>
      <c r="C93" s="116">
        <v>739098</v>
      </c>
      <c r="D93" s="116">
        <v>854138</v>
      </c>
      <c r="E93" s="101"/>
      <c r="F93" s="101"/>
      <c r="G93" s="101"/>
      <c r="H93" s="101"/>
    </row>
    <row r="94" spans="1:8" x14ac:dyDescent="0.2">
      <c r="A94" s="112" t="s">
        <v>100</v>
      </c>
      <c r="B94" s="113">
        <v>215</v>
      </c>
      <c r="C94" s="141">
        <v>2410820</v>
      </c>
      <c r="D94" s="141">
        <v>2196816</v>
      </c>
    </row>
    <row r="95" spans="1:8" x14ac:dyDescent="0.2">
      <c r="A95" s="112" t="s">
        <v>101</v>
      </c>
      <c r="B95" s="113">
        <v>216</v>
      </c>
      <c r="C95" s="141">
        <v>30319</v>
      </c>
      <c r="D95" s="141">
        <v>34173</v>
      </c>
    </row>
    <row r="96" spans="1:8" x14ac:dyDescent="0.2">
      <c r="A96" s="112" t="s">
        <v>102</v>
      </c>
      <c r="B96" s="113">
        <v>217</v>
      </c>
      <c r="C96" s="141">
        <v>614461</v>
      </c>
      <c r="D96" s="141">
        <v>592581</v>
      </c>
      <c r="G96" s="108"/>
      <c r="H96" s="108"/>
    </row>
    <row r="97" spans="1:8" x14ac:dyDescent="0.2">
      <c r="A97" s="112" t="s">
        <v>103</v>
      </c>
      <c r="B97" s="113">
        <v>218</v>
      </c>
      <c r="C97" s="141">
        <v>3370</v>
      </c>
      <c r="D97" s="141">
        <v>1718</v>
      </c>
      <c r="G97" s="108"/>
      <c r="H97" s="108"/>
    </row>
    <row r="98" spans="1:8" x14ac:dyDescent="0.2">
      <c r="A98" s="112" t="s">
        <v>104</v>
      </c>
      <c r="B98" s="113">
        <v>219</v>
      </c>
      <c r="C98" s="141">
        <v>1011114</v>
      </c>
      <c r="D98" s="141">
        <v>817769</v>
      </c>
      <c r="G98" s="108"/>
      <c r="H98" s="108"/>
    </row>
    <row r="99" spans="1:8" x14ac:dyDescent="0.2">
      <c r="A99" s="112" t="s">
        <v>105</v>
      </c>
      <c r="B99" s="113">
        <v>220</v>
      </c>
      <c r="C99" s="141"/>
      <c r="D99" s="141"/>
    </row>
    <row r="100" spans="1:8" x14ac:dyDescent="0.2">
      <c r="A100" s="112" t="s">
        <v>106</v>
      </c>
      <c r="B100" s="113">
        <v>221</v>
      </c>
      <c r="C100" s="141">
        <v>50321</v>
      </c>
      <c r="D100" s="141">
        <v>50321</v>
      </c>
      <c r="G100" s="109"/>
      <c r="H100" s="109"/>
    </row>
    <row r="101" spans="1:8" x14ac:dyDescent="0.2">
      <c r="A101" s="112" t="s">
        <v>107</v>
      </c>
      <c r="B101" s="113">
        <v>222</v>
      </c>
      <c r="C101" s="141">
        <f>C102+C103</f>
        <v>686410</v>
      </c>
      <c r="D101" s="141">
        <f>D102+D103</f>
        <v>917269</v>
      </c>
      <c r="G101" s="109"/>
      <c r="H101" s="109"/>
    </row>
    <row r="102" spans="1:8" x14ac:dyDescent="0.2">
      <c r="A102" s="110" t="s">
        <v>107</v>
      </c>
      <c r="B102" s="113"/>
      <c r="C102" s="141">
        <v>333397</v>
      </c>
      <c r="D102" s="141">
        <v>347052</v>
      </c>
      <c r="G102" s="109"/>
      <c r="H102" s="109"/>
    </row>
    <row r="103" spans="1:8" x14ac:dyDescent="0.2">
      <c r="A103" s="110" t="s">
        <v>49</v>
      </c>
      <c r="B103" s="113"/>
      <c r="C103" s="141">
        <v>353013</v>
      </c>
      <c r="D103" s="141">
        <v>570217</v>
      </c>
      <c r="G103" s="109"/>
      <c r="H103" s="109"/>
    </row>
    <row r="104" spans="1:8" s="108" customFormat="1" x14ac:dyDescent="0.2">
      <c r="A104" s="137" t="s">
        <v>108</v>
      </c>
      <c r="B104" s="143">
        <v>300</v>
      </c>
      <c r="C104" s="144">
        <f>SUM(C81,C86:C88,C91,C94:C101)</f>
        <v>6833664</v>
      </c>
      <c r="D104" s="144">
        <f>SUM(D81,D86:D88,D91,D94:D101)</f>
        <v>7045036</v>
      </c>
      <c r="E104" s="101"/>
      <c r="F104" s="101"/>
      <c r="G104" s="109"/>
      <c r="H104" s="109"/>
    </row>
    <row r="105" spans="1:8" s="108" customFormat="1" x14ac:dyDescent="0.2">
      <c r="A105" s="137" t="s">
        <v>109</v>
      </c>
      <c r="B105" s="143">
        <v>301</v>
      </c>
      <c r="C105" s="139"/>
      <c r="D105" s="139"/>
      <c r="E105" s="101"/>
      <c r="F105" s="101"/>
      <c r="G105" s="109"/>
      <c r="H105" s="109"/>
    </row>
    <row r="106" spans="1:8" s="108" customFormat="1" x14ac:dyDescent="0.2">
      <c r="A106" s="137" t="s">
        <v>110</v>
      </c>
      <c r="B106" s="138"/>
      <c r="C106" s="139"/>
      <c r="D106" s="139"/>
      <c r="E106" s="101"/>
      <c r="F106" s="101"/>
      <c r="G106" s="109"/>
      <c r="H106" s="109"/>
    </row>
    <row r="107" spans="1:8" x14ac:dyDescent="0.2">
      <c r="A107" s="112" t="s">
        <v>111</v>
      </c>
      <c r="B107" s="113">
        <v>310</v>
      </c>
      <c r="C107" s="149">
        <f>SUM(C108:C111)</f>
        <v>419459</v>
      </c>
      <c r="D107" s="149">
        <f>SUM(D108:D111)</f>
        <v>421813</v>
      </c>
    </row>
    <row r="108" spans="1:8" s="109" customFormat="1" outlineLevel="2" x14ac:dyDescent="0.2">
      <c r="A108" s="110" t="s">
        <v>89</v>
      </c>
      <c r="B108" s="119"/>
      <c r="C108" s="116"/>
      <c r="D108" s="116"/>
      <c r="E108" s="101"/>
      <c r="F108" s="101"/>
      <c r="G108" s="101"/>
      <c r="H108" s="101"/>
    </row>
    <row r="109" spans="1:8" s="109" customFormat="1" outlineLevel="2" x14ac:dyDescent="0.2">
      <c r="A109" s="77" t="s">
        <v>90</v>
      </c>
      <c r="B109" s="119"/>
      <c r="C109" s="116">
        <v>154632</v>
      </c>
      <c r="D109" s="116">
        <v>156986</v>
      </c>
      <c r="E109" s="101"/>
      <c r="F109" s="101"/>
    </row>
    <row r="110" spans="1:8" s="109" customFormat="1" outlineLevel="2" x14ac:dyDescent="0.2">
      <c r="A110" s="110" t="s">
        <v>91</v>
      </c>
      <c r="B110" s="119"/>
      <c r="C110" s="116"/>
      <c r="D110" s="116"/>
      <c r="E110" s="101"/>
      <c r="F110" s="101"/>
    </row>
    <row r="111" spans="1:8" s="109" customFormat="1" outlineLevel="2" x14ac:dyDescent="0.2">
      <c r="A111" s="110" t="s">
        <v>112</v>
      </c>
      <c r="B111" s="119"/>
      <c r="C111" s="116">
        <v>264827</v>
      </c>
      <c r="D111" s="116">
        <v>264827</v>
      </c>
      <c r="E111" s="101"/>
      <c r="F111" s="101"/>
      <c r="G111" s="101"/>
      <c r="H111" s="101"/>
    </row>
    <row r="112" spans="1:8" s="109" customFormat="1" ht="25.5" outlineLevel="2" x14ac:dyDescent="0.2">
      <c r="A112" s="112" t="s">
        <v>113</v>
      </c>
      <c r="B112" s="113">
        <v>311</v>
      </c>
      <c r="C112" s="116"/>
      <c r="D112" s="116"/>
      <c r="E112" s="101"/>
      <c r="F112" s="101"/>
    </row>
    <row r="113" spans="1:8" x14ac:dyDescent="0.2">
      <c r="A113" s="112" t="s">
        <v>41</v>
      </c>
      <c r="B113" s="113">
        <v>312</v>
      </c>
      <c r="C113" s="141"/>
      <c r="D113" s="141"/>
      <c r="G113" s="109"/>
      <c r="H113" s="109"/>
    </row>
    <row r="114" spans="1:8" x14ac:dyDescent="0.2">
      <c r="A114" s="112" t="s">
        <v>114</v>
      </c>
      <c r="B114" s="113">
        <v>313</v>
      </c>
      <c r="C114" s="149">
        <f>SUM(C115:C116)</f>
        <v>171442</v>
      </c>
      <c r="D114" s="149">
        <f>SUM(D115:D116)</f>
        <v>201740</v>
      </c>
      <c r="G114" s="109"/>
      <c r="H114" s="109"/>
    </row>
    <row r="115" spans="1:8" s="109" customFormat="1" outlineLevel="1" x14ac:dyDescent="0.2">
      <c r="A115" s="110" t="s">
        <v>95</v>
      </c>
      <c r="B115" s="119"/>
      <c r="C115" s="116"/>
      <c r="D115" s="116"/>
      <c r="E115" s="101"/>
      <c r="F115" s="101"/>
      <c r="G115" s="101"/>
      <c r="H115" s="101"/>
    </row>
    <row r="116" spans="1:8" s="109" customFormat="1" outlineLevel="1" x14ac:dyDescent="0.2">
      <c r="A116" s="110" t="s">
        <v>96</v>
      </c>
      <c r="B116" s="119"/>
      <c r="C116" s="116">
        <v>171442</v>
      </c>
      <c r="D116" s="116">
        <v>201740</v>
      </c>
      <c r="E116" s="101"/>
      <c r="F116" s="101"/>
      <c r="G116" s="101"/>
      <c r="H116" s="101"/>
    </row>
    <row r="117" spans="1:8" x14ac:dyDescent="0.2">
      <c r="A117" s="112" t="s">
        <v>115</v>
      </c>
      <c r="B117" s="113">
        <v>314</v>
      </c>
      <c r="C117" s="149">
        <f>SUM(C118:C119)</f>
        <v>0</v>
      </c>
      <c r="D117" s="149">
        <f>SUM(D118:D119)</f>
        <v>0</v>
      </c>
    </row>
    <row r="118" spans="1:8" s="109" customFormat="1" outlineLevel="1" x14ac:dyDescent="0.2">
      <c r="A118" s="110" t="s">
        <v>98</v>
      </c>
      <c r="B118" s="119"/>
      <c r="C118" s="116"/>
      <c r="D118" s="116"/>
      <c r="E118" s="101"/>
      <c r="F118" s="101"/>
      <c r="G118" s="101"/>
      <c r="H118" s="101"/>
    </row>
    <row r="119" spans="1:8" s="109" customFormat="1" outlineLevel="1" x14ac:dyDescent="0.2">
      <c r="A119" s="110" t="s">
        <v>99</v>
      </c>
      <c r="B119" s="119"/>
      <c r="C119" s="116"/>
      <c r="D119" s="116"/>
      <c r="E119" s="101"/>
      <c r="F119" s="101"/>
      <c r="G119" s="101"/>
      <c r="H119" s="101"/>
    </row>
    <row r="120" spans="1:8" x14ac:dyDescent="0.2">
      <c r="A120" s="112" t="s">
        <v>116</v>
      </c>
      <c r="B120" s="113">
        <v>315</v>
      </c>
      <c r="C120" s="141">
        <v>3325063</v>
      </c>
      <c r="D120" s="141">
        <v>3258606</v>
      </c>
    </row>
    <row r="121" spans="1:8" x14ac:dyDescent="0.2">
      <c r="A121" s="112" t="s">
        <v>117</v>
      </c>
      <c r="B121" s="113">
        <v>316</v>
      </c>
      <c r="C121" s="141">
        <v>1700100</v>
      </c>
      <c r="D121" s="141">
        <v>1728039</v>
      </c>
      <c r="G121" s="108"/>
      <c r="H121" s="108"/>
    </row>
    <row r="122" spans="1:8" x14ac:dyDescent="0.2">
      <c r="A122" s="112" t="s">
        <v>102</v>
      </c>
      <c r="B122" s="113">
        <v>317</v>
      </c>
      <c r="C122" s="141">
        <v>197809</v>
      </c>
      <c r="D122" s="141">
        <v>197809</v>
      </c>
      <c r="G122" s="108"/>
      <c r="H122" s="108"/>
    </row>
    <row r="123" spans="1:8" x14ac:dyDescent="0.2">
      <c r="A123" s="112" t="s">
        <v>118</v>
      </c>
      <c r="B123" s="113">
        <v>318</v>
      </c>
      <c r="C123" s="141"/>
      <c r="D123" s="141"/>
    </row>
    <row r="124" spans="1:8" x14ac:dyDescent="0.2">
      <c r="A124" s="112" t="s">
        <v>119</v>
      </c>
      <c r="B124" s="113">
        <v>319</v>
      </c>
      <c r="C124" s="141"/>
      <c r="D124" s="141"/>
    </row>
    <row r="125" spans="1:8" x14ac:dyDescent="0.2">
      <c r="A125" s="112" t="s">
        <v>105</v>
      </c>
      <c r="B125" s="113">
        <v>320</v>
      </c>
      <c r="C125" s="141"/>
      <c r="D125" s="141"/>
    </row>
    <row r="126" spans="1:8" x14ac:dyDescent="0.2">
      <c r="A126" s="112" t="s">
        <v>120</v>
      </c>
      <c r="B126" s="113">
        <v>321</v>
      </c>
      <c r="C126" s="141">
        <f>C127+C128</f>
        <v>1313629</v>
      </c>
      <c r="D126" s="141">
        <f>D127+D128</f>
        <v>1308257</v>
      </c>
    </row>
    <row r="127" spans="1:8" x14ac:dyDescent="0.2">
      <c r="A127" s="110" t="s">
        <v>120</v>
      </c>
      <c r="B127" s="113"/>
      <c r="C127" s="141">
        <v>1313629</v>
      </c>
      <c r="D127" s="141">
        <v>1308257</v>
      </c>
    </row>
    <row r="128" spans="1:8" x14ac:dyDescent="0.2">
      <c r="A128" s="110" t="s">
        <v>49</v>
      </c>
      <c r="B128" s="113"/>
      <c r="C128" s="141"/>
      <c r="D128" s="141"/>
    </row>
    <row r="129" spans="1:8" s="108" customFormat="1" x14ac:dyDescent="0.2">
      <c r="A129" s="137" t="s">
        <v>121</v>
      </c>
      <c r="B129" s="143">
        <v>400</v>
      </c>
      <c r="C129" s="144">
        <f>SUM(C107,C112:C114,C117,C120:C126)</f>
        <v>7127502</v>
      </c>
      <c r="D129" s="144">
        <f>SUM(D107,D112:D114,D117,D120:D126)</f>
        <v>7116264</v>
      </c>
      <c r="E129" s="101"/>
      <c r="F129" s="101"/>
      <c r="G129" s="101"/>
      <c r="H129" s="101"/>
    </row>
    <row r="130" spans="1:8" s="108" customFormat="1" x14ac:dyDescent="0.2">
      <c r="A130" s="137" t="s">
        <v>122</v>
      </c>
      <c r="B130" s="138"/>
      <c r="C130" s="139"/>
      <c r="D130" s="139"/>
      <c r="E130" s="101"/>
      <c r="F130" s="101"/>
      <c r="G130" s="101"/>
      <c r="H130" s="101"/>
    </row>
    <row r="131" spans="1:8" x14ac:dyDescent="0.2">
      <c r="A131" s="112" t="s">
        <v>123</v>
      </c>
      <c r="B131" s="113">
        <v>410</v>
      </c>
      <c r="C131" s="141">
        <v>2755985</v>
      </c>
      <c r="D131" s="141">
        <v>2755985</v>
      </c>
      <c r="G131" s="108"/>
      <c r="H131" s="108"/>
    </row>
    <row r="132" spans="1:8" x14ac:dyDescent="0.2">
      <c r="A132" s="112" t="s">
        <v>124</v>
      </c>
      <c r="B132" s="113">
        <v>411</v>
      </c>
      <c r="C132" s="141"/>
      <c r="D132" s="141"/>
      <c r="G132" s="108"/>
      <c r="H132" s="108"/>
    </row>
    <row r="133" spans="1:8" x14ac:dyDescent="0.2">
      <c r="A133" s="112" t="s">
        <v>125</v>
      </c>
      <c r="B133" s="113">
        <v>412</v>
      </c>
      <c r="C133" s="141"/>
      <c r="D133" s="141"/>
      <c r="G133" s="108"/>
      <c r="H133" s="108"/>
    </row>
    <row r="134" spans="1:8" x14ac:dyDescent="0.2">
      <c r="A134" s="112" t="s">
        <v>126</v>
      </c>
      <c r="B134" s="113">
        <v>413</v>
      </c>
      <c r="C134" s="141">
        <v>231137</v>
      </c>
      <c r="D134" s="141">
        <v>232835</v>
      </c>
      <c r="G134" s="108"/>
      <c r="H134" s="108"/>
    </row>
    <row r="135" spans="1:8" x14ac:dyDescent="0.2">
      <c r="A135" s="112" t="s">
        <v>127</v>
      </c>
      <c r="B135" s="113">
        <v>414</v>
      </c>
      <c r="C135" s="141">
        <v>69670337</v>
      </c>
      <c r="D135" s="141">
        <v>68936033</v>
      </c>
    </row>
    <row r="136" spans="1:8" x14ac:dyDescent="0.2">
      <c r="A136" s="112" t="s">
        <v>128</v>
      </c>
      <c r="B136" s="113">
        <v>415</v>
      </c>
      <c r="C136" s="141"/>
      <c r="D136" s="141"/>
      <c r="G136" s="121"/>
      <c r="H136" s="121"/>
    </row>
    <row r="137" spans="1:8" s="108" customFormat="1" x14ac:dyDescent="0.2">
      <c r="A137" s="137" t="s">
        <v>129</v>
      </c>
      <c r="B137" s="143">
        <v>420</v>
      </c>
      <c r="C137" s="144">
        <f>SUM(C130:C136)</f>
        <v>72657459</v>
      </c>
      <c r="D137" s="144">
        <f>SUM(D130:D136)</f>
        <v>71924853</v>
      </c>
      <c r="E137" s="101"/>
      <c r="F137" s="101"/>
      <c r="G137" s="121"/>
      <c r="H137" s="121"/>
    </row>
    <row r="138" spans="1:8" s="108" customFormat="1" x14ac:dyDescent="0.2">
      <c r="A138" s="137" t="s">
        <v>130</v>
      </c>
      <c r="B138" s="143">
        <v>421</v>
      </c>
      <c r="C138" s="139"/>
      <c r="D138" s="139"/>
      <c r="E138" s="101"/>
      <c r="F138" s="101"/>
      <c r="G138" s="121"/>
      <c r="H138" s="121"/>
    </row>
    <row r="139" spans="1:8" s="108" customFormat="1" x14ac:dyDescent="0.2">
      <c r="A139" s="137" t="s">
        <v>131</v>
      </c>
      <c r="B139" s="143">
        <v>500</v>
      </c>
      <c r="C139" s="144">
        <f>C137+C138</f>
        <v>72657459</v>
      </c>
      <c r="D139" s="144">
        <f>D137+D138</f>
        <v>71924853</v>
      </c>
      <c r="E139" s="101"/>
      <c r="F139" s="101"/>
      <c r="G139" s="121"/>
      <c r="H139" s="121"/>
    </row>
    <row r="140" spans="1:8" s="108" customFormat="1" x14ac:dyDescent="0.2">
      <c r="A140" s="137" t="s">
        <v>132</v>
      </c>
      <c r="B140" s="143"/>
      <c r="C140" s="144">
        <f>C104+C129+C139</f>
        <v>86618625</v>
      </c>
      <c r="D140" s="144">
        <f>D104+D129+D139</f>
        <v>86086153</v>
      </c>
      <c r="E140" s="101"/>
      <c r="F140" s="101"/>
      <c r="G140" s="121"/>
      <c r="H140" s="121"/>
    </row>
    <row r="141" spans="1:8" x14ac:dyDescent="0.2">
      <c r="A141" s="106"/>
      <c r="B141" s="150"/>
      <c r="C141" s="151">
        <f>C140-C78</f>
        <v>0</v>
      </c>
      <c r="D141" s="151">
        <f>D140-D78</f>
        <v>0</v>
      </c>
    </row>
    <row r="142" spans="1:8" s="121" customFormat="1" x14ac:dyDescent="0.2">
      <c r="A142" s="106"/>
      <c r="B142" s="150"/>
      <c r="C142" s="150"/>
      <c r="D142" s="150"/>
    </row>
    <row r="143" spans="1:8" s="121" customFormat="1" x14ac:dyDescent="0.2">
      <c r="A143" s="152"/>
      <c r="B143" s="150"/>
      <c r="C143" s="122"/>
      <c r="D143" s="122"/>
    </row>
    <row r="144" spans="1:8" s="121" customFormat="1" ht="15.75" x14ac:dyDescent="0.2">
      <c r="A144" s="153" t="s">
        <v>133</v>
      </c>
      <c r="B144" s="150"/>
      <c r="C144" s="150"/>
      <c r="D144" s="150"/>
    </row>
    <row r="145" spans="1:4" s="121" customFormat="1" ht="18" customHeight="1" x14ac:dyDescent="0.4">
      <c r="A145" s="153" t="s">
        <v>386</v>
      </c>
      <c r="B145" s="150"/>
      <c r="C145" s="123" t="s">
        <v>134</v>
      </c>
      <c r="D145" s="122"/>
    </row>
    <row r="146" spans="1:4" s="121" customFormat="1" ht="15.75" x14ac:dyDescent="0.25">
      <c r="A146" s="154" t="s">
        <v>135</v>
      </c>
      <c r="B146" s="150"/>
      <c r="C146" s="155" t="s">
        <v>136</v>
      </c>
      <c r="D146" s="150"/>
    </row>
    <row r="147" spans="1:4" s="121" customFormat="1" ht="15.75" x14ac:dyDescent="0.25">
      <c r="A147" s="124"/>
      <c r="C147" s="125"/>
      <c r="D147" s="126"/>
    </row>
    <row r="148" spans="1:4" ht="15.75" x14ac:dyDescent="0.25">
      <c r="A148" s="127"/>
      <c r="C148" s="125"/>
    </row>
    <row r="149" spans="1:4" ht="18" customHeight="1" x14ac:dyDescent="0.4">
      <c r="A149" s="127" t="s">
        <v>137</v>
      </c>
      <c r="C149" s="123" t="s">
        <v>134</v>
      </c>
    </row>
    <row r="150" spans="1:4" ht="15.75" x14ac:dyDescent="0.25">
      <c r="A150" s="128" t="s">
        <v>138</v>
      </c>
      <c r="C150" s="125" t="s">
        <v>136</v>
      </c>
    </row>
    <row r="151" spans="1:4" ht="15.75" x14ac:dyDescent="0.2">
      <c r="A151" s="128" t="s">
        <v>139</v>
      </c>
    </row>
  </sheetData>
  <mergeCells count="6">
    <mergeCell ref="C7:D7"/>
    <mergeCell ref="C13:D13"/>
    <mergeCell ref="A18:A19"/>
    <mergeCell ref="B18:B19"/>
    <mergeCell ref="C18:C19"/>
    <mergeCell ref="D18:D19"/>
  </mergeCells>
  <pageMargins left="0.70866141732283472" right="0.70866141732283472" top="0.4" bottom="0.45" header="0.2" footer="0.31496062992125984"/>
  <pageSetup paperSize="9" scale="38" firstPageNumber="0" orientation="portrait" r:id="rId1"/>
  <headerFooter>
    <oddHeader xml:space="preserve">&amp;R&amp;A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topLeftCell="A31" workbookViewId="0">
      <selection activeCell="A31" sqref="A1:XFD1048576"/>
    </sheetView>
  </sheetViews>
  <sheetFormatPr defaultColWidth="9.42578125" defaultRowHeight="12.75" x14ac:dyDescent="0.2"/>
  <cols>
    <col min="1" max="1" width="67.42578125" style="4" customWidth="1"/>
    <col min="2" max="2" width="7.5703125" style="4" customWidth="1"/>
    <col min="3" max="3" width="19.85546875" style="4" customWidth="1"/>
    <col min="4" max="4" width="17.85546875" style="4" customWidth="1"/>
    <col min="5" max="9" width="9.42578125" style="4"/>
    <col min="10" max="10" width="9.42578125" style="4" customWidth="1"/>
    <col min="11" max="13" width="9.42578125" style="4"/>
    <col min="14" max="14" width="9.42578125" style="4" customWidth="1"/>
    <col min="15" max="16" width="9.42578125" style="4"/>
    <col min="17" max="18" width="9.42578125" style="4" customWidth="1"/>
    <col min="19" max="39" width="9.42578125" style="4"/>
    <col min="40" max="40" width="9.42578125" style="4" customWidth="1"/>
    <col min="41" max="47" width="9.42578125" style="4"/>
    <col min="48" max="48" width="9.42578125" style="4" customWidth="1"/>
    <col min="49" max="81" width="9.42578125" style="4"/>
    <col min="82" max="82" width="9.42578125" style="4" customWidth="1"/>
    <col min="83" max="16384" width="9.42578125" style="4"/>
  </cols>
  <sheetData>
    <row r="1" spans="1:6" x14ac:dyDescent="0.2">
      <c r="D1" s="1" t="s">
        <v>140</v>
      </c>
    </row>
    <row r="2" spans="1:6" x14ac:dyDescent="0.2">
      <c r="D2" s="1" t="s">
        <v>1</v>
      </c>
    </row>
    <row r="3" spans="1:6" x14ac:dyDescent="0.2">
      <c r="D3" s="1" t="s">
        <v>2</v>
      </c>
    </row>
    <row r="4" spans="1:6" x14ac:dyDescent="0.2">
      <c r="D4" s="1" t="s">
        <v>3</v>
      </c>
    </row>
    <row r="5" spans="1:6" x14ac:dyDescent="0.2">
      <c r="D5" s="80" t="s">
        <v>141</v>
      </c>
    </row>
    <row r="7" spans="1:6" x14ac:dyDescent="0.2">
      <c r="A7" s="81" t="s">
        <v>142</v>
      </c>
      <c r="B7" s="11"/>
      <c r="C7" s="11"/>
      <c r="D7" s="11"/>
    </row>
    <row r="8" spans="1:6" x14ac:dyDescent="0.2">
      <c r="A8" s="81" t="s">
        <v>143</v>
      </c>
      <c r="B8" s="11"/>
      <c r="C8" s="5" t="str">
        <f>Ф1!C6</f>
        <v>АО "Ульбинский металлургический завод"</v>
      </c>
    </row>
    <row r="9" spans="1:6" x14ac:dyDescent="0.2">
      <c r="A9" s="81" t="s">
        <v>144</v>
      </c>
      <c r="B9" s="11"/>
      <c r="C9" s="6">
        <f>Ф1!C16</f>
        <v>44286</v>
      </c>
      <c r="D9" s="11"/>
    </row>
    <row r="10" spans="1:6" x14ac:dyDescent="0.2">
      <c r="A10" s="82"/>
      <c r="B10" s="82"/>
      <c r="C10" s="82"/>
      <c r="D10" s="83" t="s">
        <v>22</v>
      </c>
    </row>
    <row r="11" spans="1:6" s="7" customFormat="1" ht="25.5" customHeight="1" x14ac:dyDescent="0.2">
      <c r="A11" s="196" t="s">
        <v>145</v>
      </c>
      <c r="B11" s="196" t="s">
        <v>24</v>
      </c>
      <c r="C11" s="196" t="s">
        <v>146</v>
      </c>
      <c r="D11" s="196" t="s">
        <v>147</v>
      </c>
    </row>
    <row r="12" spans="1:6" s="7" customFormat="1" x14ac:dyDescent="0.2">
      <c r="A12" s="197"/>
      <c r="B12" s="197"/>
      <c r="C12" s="197"/>
      <c r="D12" s="197"/>
    </row>
    <row r="13" spans="1:6" x14ac:dyDescent="0.2">
      <c r="A13" s="84" t="s">
        <v>148</v>
      </c>
      <c r="B13" s="85" t="s">
        <v>29</v>
      </c>
      <c r="C13" s="8">
        <v>10349343</v>
      </c>
      <c r="D13" s="9">
        <v>8560693</v>
      </c>
      <c r="E13" s="98"/>
      <c r="F13" s="98"/>
    </row>
    <row r="14" spans="1:6" x14ac:dyDescent="0.2">
      <c r="A14" s="84" t="s">
        <v>149</v>
      </c>
      <c r="B14" s="85" t="s">
        <v>31</v>
      </c>
      <c r="C14" s="86">
        <v>7219966</v>
      </c>
      <c r="D14" s="86">
        <v>6045664</v>
      </c>
      <c r="E14" s="98"/>
      <c r="F14" s="98"/>
    </row>
    <row r="15" spans="1:6" s="10" customFormat="1" x14ac:dyDescent="0.2">
      <c r="A15" s="87" t="s">
        <v>150</v>
      </c>
      <c r="B15" s="88" t="s">
        <v>38</v>
      </c>
      <c r="C15" s="89">
        <f>C13-C14</f>
        <v>3129377</v>
      </c>
      <c r="D15" s="89">
        <f>D13-D14</f>
        <v>2515029</v>
      </c>
      <c r="E15" s="98"/>
      <c r="F15" s="98"/>
    </row>
    <row r="16" spans="1:6" x14ac:dyDescent="0.2">
      <c r="A16" s="84" t="s">
        <v>151</v>
      </c>
      <c r="B16" s="85" t="s">
        <v>40</v>
      </c>
      <c r="C16" s="86">
        <v>264783</v>
      </c>
      <c r="D16" s="86">
        <v>193402</v>
      </c>
      <c r="E16" s="98"/>
      <c r="F16" s="98"/>
    </row>
    <row r="17" spans="1:6" x14ac:dyDescent="0.2">
      <c r="A17" s="84" t="s">
        <v>152</v>
      </c>
      <c r="B17" s="85" t="s">
        <v>42</v>
      </c>
      <c r="C17" s="86">
        <v>697157</v>
      </c>
      <c r="D17" s="86">
        <v>660714</v>
      </c>
      <c r="E17" s="98"/>
      <c r="F17" s="98"/>
    </row>
    <row r="18" spans="1:6" s="10" customFormat="1" x14ac:dyDescent="0.2">
      <c r="A18" s="87" t="s">
        <v>153</v>
      </c>
      <c r="B18" s="88" t="s">
        <v>57</v>
      </c>
      <c r="C18" s="89">
        <f>C15-C16-C17</f>
        <v>2167437</v>
      </c>
      <c r="D18" s="89">
        <f>D15-D16-D17</f>
        <v>1660913</v>
      </c>
      <c r="E18" s="98"/>
      <c r="F18" s="98"/>
    </row>
    <row r="19" spans="1:6" x14ac:dyDescent="0.2">
      <c r="A19" s="84" t="s">
        <v>154</v>
      </c>
      <c r="B19" s="85" t="s">
        <v>59</v>
      </c>
      <c r="C19" s="86">
        <v>183624</v>
      </c>
      <c r="D19" s="86">
        <v>2070458</v>
      </c>
      <c r="E19" s="98"/>
      <c r="F19" s="98"/>
    </row>
    <row r="20" spans="1:6" x14ac:dyDescent="0.2">
      <c r="A20" s="84" t="s">
        <v>155</v>
      </c>
      <c r="B20" s="85" t="s">
        <v>61</v>
      </c>
      <c r="C20" s="86">
        <v>83058</v>
      </c>
      <c r="D20" s="86">
        <v>75091</v>
      </c>
      <c r="E20" s="98"/>
      <c r="F20" s="98"/>
    </row>
    <row r="21" spans="1:6" ht="25.5" x14ac:dyDescent="0.2">
      <c r="A21" s="84" t="s">
        <v>156</v>
      </c>
      <c r="B21" s="85" t="s">
        <v>157</v>
      </c>
      <c r="C21" s="86">
        <v>-771511</v>
      </c>
      <c r="D21" s="86">
        <v>-1201120</v>
      </c>
      <c r="E21" s="98"/>
      <c r="F21" s="98"/>
    </row>
    <row r="22" spans="1:6" x14ac:dyDescent="0.2">
      <c r="A22" s="84" t="s">
        <v>158</v>
      </c>
      <c r="B22" s="85" t="s">
        <v>159</v>
      </c>
      <c r="C22" s="86">
        <v>41491</v>
      </c>
      <c r="D22" s="86">
        <v>51732</v>
      </c>
      <c r="E22" s="98"/>
      <c r="F22" s="98"/>
    </row>
    <row r="23" spans="1:6" x14ac:dyDescent="0.2">
      <c r="A23" s="84" t="s">
        <v>160</v>
      </c>
      <c r="B23" s="85" t="s">
        <v>161</v>
      </c>
      <c r="C23" s="86">
        <v>314890</v>
      </c>
      <c r="D23" s="86">
        <v>301583</v>
      </c>
      <c r="E23" s="98"/>
      <c r="F23" s="98"/>
    </row>
    <row r="24" spans="1:6" s="10" customFormat="1" x14ac:dyDescent="0.2">
      <c r="A24" s="87" t="s">
        <v>162</v>
      </c>
      <c r="B24" s="88">
        <v>100</v>
      </c>
      <c r="C24" s="89">
        <f>C18+C19-C20+C21+C22-C23</f>
        <v>1223093</v>
      </c>
      <c r="D24" s="89">
        <f>D18+D19-D20+D21+D22-D23</f>
        <v>2205309</v>
      </c>
      <c r="E24" s="98"/>
      <c r="F24" s="98"/>
    </row>
    <row r="25" spans="1:6" x14ac:dyDescent="0.2">
      <c r="A25" s="84" t="s">
        <v>163</v>
      </c>
      <c r="B25" s="85" t="s">
        <v>164</v>
      </c>
      <c r="C25" s="86">
        <v>488789</v>
      </c>
      <c r="D25" s="86">
        <v>775866</v>
      </c>
      <c r="E25" s="98"/>
      <c r="F25" s="98"/>
    </row>
    <row r="26" spans="1:6" s="10" customFormat="1" ht="25.5" x14ac:dyDescent="0.2">
      <c r="A26" s="87" t="s">
        <v>165</v>
      </c>
      <c r="B26" s="88" t="s">
        <v>166</v>
      </c>
      <c r="C26" s="89">
        <f>C24-C25</f>
        <v>734304</v>
      </c>
      <c r="D26" s="89">
        <f>D24-D25</f>
        <v>1429443</v>
      </c>
      <c r="E26" s="98"/>
      <c r="F26" s="98"/>
    </row>
    <row r="27" spans="1:6" x14ac:dyDescent="0.2">
      <c r="A27" s="84" t="s">
        <v>167</v>
      </c>
      <c r="B27" s="85" t="s">
        <v>168</v>
      </c>
      <c r="C27" s="86"/>
      <c r="D27" s="86"/>
      <c r="E27" s="98"/>
      <c r="F27" s="98"/>
    </row>
    <row r="28" spans="1:6" s="10" customFormat="1" x14ac:dyDescent="0.2">
      <c r="A28" s="87" t="s">
        <v>169</v>
      </c>
      <c r="B28" s="88">
        <v>300</v>
      </c>
      <c r="C28" s="89">
        <f>C26+C27</f>
        <v>734304</v>
      </c>
      <c r="D28" s="89">
        <f>D26+D27</f>
        <v>1429443</v>
      </c>
      <c r="E28" s="98"/>
      <c r="F28" s="98"/>
    </row>
    <row r="29" spans="1:6" x14ac:dyDescent="0.2">
      <c r="A29" s="84" t="s">
        <v>170</v>
      </c>
      <c r="B29" s="85"/>
      <c r="C29" s="86">
        <f t="shared" ref="C29" si="0">C28-C30</f>
        <v>734304</v>
      </c>
      <c r="D29" s="86">
        <f>D28-D30</f>
        <v>1429443</v>
      </c>
      <c r="E29" s="98"/>
      <c r="F29" s="98"/>
    </row>
    <row r="30" spans="1:6" x14ac:dyDescent="0.2">
      <c r="A30" s="84" t="s">
        <v>171</v>
      </c>
      <c r="B30" s="85"/>
      <c r="C30" s="86"/>
      <c r="D30" s="86"/>
      <c r="E30" s="98"/>
      <c r="F30" s="98"/>
    </row>
    <row r="31" spans="1:6" x14ac:dyDescent="0.2">
      <c r="A31" s="87" t="s">
        <v>172</v>
      </c>
      <c r="B31" s="88">
        <v>400</v>
      </c>
      <c r="C31" s="89">
        <f>C42+C48</f>
        <v>-1698</v>
      </c>
      <c r="D31" s="89">
        <f>D42+D48</f>
        <v>26396</v>
      </c>
      <c r="E31" s="98"/>
      <c r="F31" s="98"/>
    </row>
    <row r="32" spans="1:6" x14ac:dyDescent="0.2">
      <c r="A32" s="84" t="s">
        <v>173</v>
      </c>
      <c r="B32" s="85"/>
      <c r="C32" s="86"/>
      <c r="D32" s="86"/>
      <c r="E32" s="98"/>
      <c r="F32" s="98"/>
    </row>
    <row r="33" spans="1:6" ht="25.5" x14ac:dyDescent="0.2">
      <c r="A33" s="84" t="s">
        <v>174</v>
      </c>
      <c r="B33" s="85">
        <v>410</v>
      </c>
      <c r="C33" s="86"/>
      <c r="D33" s="86"/>
      <c r="E33" s="98"/>
      <c r="F33" s="98"/>
    </row>
    <row r="34" spans="1:6" ht="25.5" x14ac:dyDescent="0.2">
      <c r="A34" s="84" t="s">
        <v>175</v>
      </c>
      <c r="B34" s="85" t="s">
        <v>176</v>
      </c>
      <c r="C34" s="86"/>
      <c r="D34" s="86"/>
      <c r="E34" s="98"/>
      <c r="F34" s="98"/>
    </row>
    <row r="35" spans="1:6" x14ac:dyDescent="0.2">
      <c r="A35" s="84" t="s">
        <v>177</v>
      </c>
      <c r="B35" s="85" t="s">
        <v>178</v>
      </c>
      <c r="C35" s="86"/>
      <c r="D35" s="86"/>
      <c r="E35" s="98"/>
      <c r="F35" s="98"/>
    </row>
    <row r="36" spans="1:6" x14ac:dyDescent="0.2">
      <c r="A36" s="84" t="s">
        <v>179</v>
      </c>
      <c r="B36" s="85" t="s">
        <v>180</v>
      </c>
      <c r="C36" s="86"/>
      <c r="D36" s="86"/>
      <c r="E36" s="98"/>
      <c r="F36" s="98"/>
    </row>
    <row r="37" spans="1:6" x14ac:dyDescent="0.2">
      <c r="A37" s="84" t="s">
        <v>181</v>
      </c>
      <c r="B37" s="85" t="s">
        <v>182</v>
      </c>
      <c r="C37" s="86">
        <v>-1698</v>
      </c>
      <c r="D37" s="86">
        <v>26396</v>
      </c>
      <c r="E37" s="98"/>
      <c r="F37" s="98"/>
    </row>
    <row r="38" spans="1:6" x14ac:dyDescent="0.2">
      <c r="A38" s="84" t="s">
        <v>183</v>
      </c>
      <c r="B38" s="85" t="s">
        <v>184</v>
      </c>
      <c r="C38" s="86"/>
      <c r="D38" s="86"/>
      <c r="E38" s="98"/>
      <c r="F38" s="98"/>
    </row>
    <row r="39" spans="1:6" x14ac:dyDescent="0.2">
      <c r="A39" s="84" t="s">
        <v>185</v>
      </c>
      <c r="B39" s="85" t="s">
        <v>186</v>
      </c>
      <c r="C39" s="86"/>
      <c r="D39" s="86"/>
      <c r="E39" s="98"/>
      <c r="F39" s="98"/>
    </row>
    <row r="40" spans="1:6" x14ac:dyDescent="0.2">
      <c r="A40" s="84" t="s">
        <v>187</v>
      </c>
      <c r="B40" s="85" t="s">
        <v>188</v>
      </c>
      <c r="C40" s="86"/>
      <c r="D40" s="86"/>
      <c r="E40" s="98"/>
      <c r="F40" s="98"/>
    </row>
    <row r="41" spans="1:6" ht="18.75" customHeight="1" x14ac:dyDescent="0.2">
      <c r="A41" s="84" t="s">
        <v>189</v>
      </c>
      <c r="B41" s="85" t="s">
        <v>190</v>
      </c>
      <c r="C41" s="86"/>
      <c r="D41" s="86"/>
      <c r="E41" s="98"/>
      <c r="F41" s="98"/>
    </row>
    <row r="42" spans="1:6" ht="38.25" x14ac:dyDescent="0.2">
      <c r="A42" s="87" t="s">
        <v>191</v>
      </c>
      <c r="B42" s="88" t="s">
        <v>192</v>
      </c>
      <c r="C42" s="86">
        <f>SUM(C33:C41)</f>
        <v>-1698</v>
      </c>
      <c r="D42" s="86">
        <f>SUM(D33:D41)</f>
        <v>26396</v>
      </c>
      <c r="E42" s="98"/>
      <c r="F42" s="98"/>
    </row>
    <row r="43" spans="1:6" x14ac:dyDescent="0.2">
      <c r="A43" s="84" t="s">
        <v>193</v>
      </c>
      <c r="B43" s="85" t="s">
        <v>194</v>
      </c>
      <c r="C43" s="86"/>
      <c r="D43" s="86"/>
      <c r="E43" s="98"/>
      <c r="F43" s="98"/>
    </row>
    <row r="44" spans="1:6" ht="25.5" x14ac:dyDescent="0.2">
      <c r="A44" s="84" t="s">
        <v>175</v>
      </c>
      <c r="B44" s="85" t="s">
        <v>195</v>
      </c>
      <c r="C44" s="86"/>
      <c r="D44" s="86"/>
      <c r="E44" s="98"/>
      <c r="F44" s="98"/>
    </row>
    <row r="45" spans="1:6" ht="18.75" customHeight="1" x14ac:dyDescent="0.2">
      <c r="A45" s="84" t="s">
        <v>196</v>
      </c>
      <c r="B45" s="85" t="s">
        <v>197</v>
      </c>
      <c r="C45" s="86"/>
      <c r="D45" s="86"/>
      <c r="E45" s="98"/>
      <c r="F45" s="98"/>
    </row>
    <row r="46" spans="1:6" ht="18.75" customHeight="1" x14ac:dyDescent="0.2">
      <c r="A46" s="84" t="s">
        <v>189</v>
      </c>
      <c r="B46" s="85" t="s">
        <v>198</v>
      </c>
      <c r="C46" s="86"/>
      <c r="D46" s="86"/>
      <c r="E46" s="98"/>
      <c r="F46" s="98"/>
    </row>
    <row r="47" spans="1:6" ht="25.5" x14ac:dyDescent="0.2">
      <c r="A47" s="84" t="s">
        <v>199</v>
      </c>
      <c r="B47" s="85" t="s">
        <v>200</v>
      </c>
      <c r="C47" s="86"/>
      <c r="D47" s="86"/>
      <c r="E47" s="98"/>
      <c r="F47" s="98"/>
    </row>
    <row r="48" spans="1:6" ht="46.15" customHeight="1" x14ac:dyDescent="0.2">
      <c r="A48" s="87" t="s">
        <v>201</v>
      </c>
      <c r="B48" s="88" t="s">
        <v>202</v>
      </c>
      <c r="C48" s="86">
        <f>SUM(C43:C47)</f>
        <v>0</v>
      </c>
      <c r="D48" s="86">
        <f>SUM(D43:D47)</f>
        <v>0</v>
      </c>
      <c r="E48" s="98"/>
      <c r="F48" s="98"/>
    </row>
    <row r="49" spans="1:6" s="10" customFormat="1" ht="30.6" customHeight="1" x14ac:dyDescent="0.2">
      <c r="A49" s="87" t="s">
        <v>203</v>
      </c>
      <c r="B49" s="88">
        <v>500</v>
      </c>
      <c r="C49" s="89">
        <f>C28+C31</f>
        <v>732606</v>
      </c>
      <c r="D49" s="89">
        <f>D28+D31</f>
        <v>1455839</v>
      </c>
      <c r="E49" s="98"/>
      <c r="F49" s="98"/>
    </row>
    <row r="50" spans="1:6" x14ac:dyDescent="0.2">
      <c r="A50" s="84" t="s">
        <v>204</v>
      </c>
      <c r="B50" s="85"/>
      <c r="C50" s="86"/>
      <c r="D50" s="86"/>
      <c r="E50" s="98"/>
      <c r="F50" s="98"/>
    </row>
    <row r="51" spans="1:6" x14ac:dyDescent="0.2">
      <c r="A51" s="84" t="s">
        <v>170</v>
      </c>
      <c r="B51" s="85"/>
      <c r="C51" s="86">
        <f t="shared" ref="C51" si="1">C49-C52</f>
        <v>732606</v>
      </c>
      <c r="D51" s="86">
        <f>D49-D52</f>
        <v>1455839</v>
      </c>
      <c r="E51" s="98"/>
      <c r="F51" s="98"/>
    </row>
    <row r="52" spans="1:6" x14ac:dyDescent="0.2">
      <c r="A52" s="84" t="s">
        <v>205</v>
      </c>
      <c r="B52" s="85"/>
      <c r="C52" s="86"/>
      <c r="D52" s="90"/>
      <c r="E52" s="98"/>
      <c r="F52" s="98"/>
    </row>
    <row r="53" spans="1:6" s="10" customFormat="1" x14ac:dyDescent="0.2">
      <c r="A53" s="87" t="s">
        <v>206</v>
      </c>
      <c r="B53" s="88" t="s">
        <v>207</v>
      </c>
      <c r="C53" s="91"/>
      <c r="D53" s="92"/>
      <c r="E53" s="98"/>
      <c r="F53" s="98"/>
    </row>
    <row r="54" spans="1:6" x14ac:dyDescent="0.2">
      <c r="A54" s="84" t="s">
        <v>173</v>
      </c>
      <c r="B54" s="85"/>
      <c r="C54" s="86"/>
      <c r="D54" s="90"/>
      <c r="E54" s="98"/>
      <c r="F54" s="98"/>
    </row>
    <row r="55" spans="1:6" x14ac:dyDescent="0.2">
      <c r="A55" s="84" t="s">
        <v>208</v>
      </c>
      <c r="B55" s="85"/>
      <c r="C55" s="86"/>
      <c r="D55" s="90"/>
      <c r="E55" s="98"/>
      <c r="F55" s="98"/>
    </row>
    <row r="56" spans="1:6" x14ac:dyDescent="0.2">
      <c r="A56" s="84" t="s">
        <v>209</v>
      </c>
      <c r="B56" s="93"/>
      <c r="C56" s="94">
        <f t="shared" ref="C56" si="2">C29/2433595</f>
        <v>0.3017363201354375</v>
      </c>
      <c r="D56" s="94">
        <f>D29/2433595</f>
        <v>0.5873791653911189</v>
      </c>
      <c r="E56" s="98"/>
      <c r="F56" s="98"/>
    </row>
    <row r="57" spans="1:6" x14ac:dyDescent="0.2">
      <c r="A57" s="84" t="s">
        <v>210</v>
      </c>
      <c r="B57" s="93"/>
      <c r="C57" s="86"/>
      <c r="D57" s="90"/>
      <c r="E57" s="98"/>
      <c r="F57" s="98"/>
    </row>
    <row r="58" spans="1:6" x14ac:dyDescent="0.2">
      <c r="A58" s="84" t="s">
        <v>211</v>
      </c>
      <c r="B58" s="93"/>
      <c r="C58" s="86"/>
      <c r="D58" s="86"/>
      <c r="E58" s="98"/>
      <c r="F58" s="98"/>
    </row>
    <row r="59" spans="1:6" x14ac:dyDescent="0.2">
      <c r="A59" s="84" t="s">
        <v>209</v>
      </c>
      <c r="B59" s="93"/>
      <c r="C59" s="86"/>
      <c r="D59" s="86"/>
      <c r="E59" s="98"/>
      <c r="F59" s="98"/>
    </row>
    <row r="60" spans="1:6" x14ac:dyDescent="0.2">
      <c r="A60" s="84" t="s">
        <v>210</v>
      </c>
      <c r="B60" s="93"/>
      <c r="C60" s="86"/>
      <c r="D60" s="90"/>
      <c r="E60" s="98"/>
      <c r="F60" s="98"/>
    </row>
    <row r="62" spans="1:6" s="11" customFormat="1" x14ac:dyDescent="0.2">
      <c r="A62" s="95"/>
    </row>
    <row r="63" spans="1:6" s="11" customFormat="1" x14ac:dyDescent="0.2">
      <c r="A63" s="96"/>
      <c r="C63" s="2"/>
      <c r="D63" s="2"/>
    </row>
    <row r="64" spans="1:6" s="11" customFormat="1" x14ac:dyDescent="0.2">
      <c r="A64" s="97" t="str">
        <f>Ф1!A144</f>
        <v xml:space="preserve">Заместитель Председателя Правления </v>
      </c>
    </row>
    <row r="65" spans="1:4" s="11" customFormat="1" ht="15" x14ac:dyDescent="0.35">
      <c r="A65" s="97" t="str">
        <f>Ф1!A145</f>
        <v>по экономике и финансам                              Чеботарёва Людмила Анатольевна</v>
      </c>
      <c r="C65" s="12" t="s">
        <v>134</v>
      </c>
      <c r="D65" s="2"/>
    </row>
    <row r="66" spans="1:4" s="11" customFormat="1" x14ac:dyDescent="0.2">
      <c r="A66" s="95" t="str">
        <f>Ф1!A146</f>
        <v xml:space="preserve">                                                                                           (фамилия, имя, отчество)</v>
      </c>
      <c r="C66" s="11" t="s">
        <v>136</v>
      </c>
    </row>
    <row r="67" spans="1:4" x14ac:dyDescent="0.2">
      <c r="A67" s="95"/>
      <c r="C67" s="3"/>
    </row>
    <row r="68" spans="1:4" x14ac:dyDescent="0.2">
      <c r="A68" s="95"/>
      <c r="C68" s="3"/>
    </row>
    <row r="69" spans="1:4" ht="15" x14ac:dyDescent="0.35">
      <c r="A69" s="97" t="str">
        <f>Ф1!A149</f>
        <v>Главный бухгалтер                                Оразбекова Динара Тлеукеновна</v>
      </c>
      <c r="C69" s="12" t="s">
        <v>134</v>
      </c>
    </row>
    <row r="70" spans="1:4" x14ac:dyDescent="0.2">
      <c r="A70" s="95" t="str">
        <f>Ф1!A150</f>
        <v xml:space="preserve">                                                                                          (фамилия, имя, отчество)</v>
      </c>
      <c r="C70" s="3" t="s">
        <v>136</v>
      </c>
    </row>
    <row r="71" spans="1:4" x14ac:dyDescent="0.2">
      <c r="A71" s="95" t="str">
        <f>Ф1!A151</f>
        <v>Место печати</v>
      </c>
    </row>
    <row r="72" spans="1:4" x14ac:dyDescent="0.2">
      <c r="A72" s="95"/>
    </row>
  </sheetData>
  <mergeCells count="4">
    <mergeCell ref="A11:A12"/>
    <mergeCell ref="B11:B12"/>
    <mergeCell ref="C11:C12"/>
    <mergeCell ref="D11:D12"/>
  </mergeCells>
  <pageMargins left="0.70866141732283472" right="0.70866141732283472" top="0.54" bottom="0.46" header="0.31496062992125984" footer="0.31496062992125984"/>
  <pageSetup paperSize="9" scale="48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opLeftCell="A61" zoomScaleNormal="100" workbookViewId="0">
      <selection activeCell="A61" sqref="A1:XFD1048576"/>
    </sheetView>
  </sheetViews>
  <sheetFormatPr defaultColWidth="67.42578125" defaultRowHeight="12.75" x14ac:dyDescent="0.2"/>
  <cols>
    <col min="1" max="1" width="70.5703125" style="2" customWidth="1"/>
    <col min="2" max="2" width="10.42578125" style="2" bestFit="1" customWidth="1"/>
    <col min="3" max="3" width="15.42578125" style="2" customWidth="1"/>
    <col min="4" max="4" width="18" style="2" customWidth="1"/>
    <col min="5" max="6" width="9.42578125" style="2" customWidth="1"/>
    <col min="7" max="8" width="12.85546875" style="2" bestFit="1" customWidth="1"/>
    <col min="9" max="251" width="9.42578125" style="13" customWidth="1"/>
    <col min="252" max="16384" width="67.42578125" style="13"/>
  </cols>
  <sheetData>
    <row r="1" spans="1:8" ht="15.6" customHeight="1" x14ac:dyDescent="0.2">
      <c r="A1" s="14"/>
    </row>
    <row r="2" spans="1:8" s="16" customFormat="1" ht="11.25" x14ac:dyDescent="0.2">
      <c r="A2" s="14"/>
      <c r="B2" s="14"/>
      <c r="C2" s="14"/>
      <c r="D2" s="15" t="s">
        <v>212</v>
      </c>
      <c r="E2" s="14"/>
      <c r="F2" s="14"/>
      <c r="G2" s="14"/>
      <c r="H2" s="14"/>
    </row>
    <row r="3" spans="1:8" s="16" customFormat="1" ht="11.25" x14ac:dyDescent="0.2">
      <c r="A3" s="14"/>
      <c r="B3" s="14"/>
      <c r="C3" s="14"/>
      <c r="D3" s="15" t="s">
        <v>387</v>
      </c>
      <c r="E3" s="14"/>
      <c r="F3" s="14"/>
      <c r="G3" s="14"/>
      <c r="H3" s="14"/>
    </row>
    <row r="4" spans="1:8" s="16" customFormat="1" ht="11.25" x14ac:dyDescent="0.2">
      <c r="A4" s="14"/>
      <c r="B4" s="14"/>
      <c r="C4" s="14"/>
      <c r="D4" s="15" t="s">
        <v>213</v>
      </c>
      <c r="E4" s="14"/>
      <c r="F4" s="14"/>
      <c r="G4" s="14"/>
      <c r="H4" s="14"/>
    </row>
    <row r="5" spans="1:8" s="16" customFormat="1" ht="11.25" x14ac:dyDescent="0.2">
      <c r="A5" s="14"/>
      <c r="B5" s="14"/>
      <c r="C5" s="14"/>
      <c r="D5" s="17" t="s">
        <v>214</v>
      </c>
      <c r="E5" s="14"/>
      <c r="F5" s="14"/>
      <c r="G5" s="14"/>
      <c r="H5" s="14"/>
    </row>
    <row r="6" spans="1:8" s="16" customFormat="1" ht="11.25" x14ac:dyDescent="0.2">
      <c r="A6" s="14"/>
      <c r="B6" s="14"/>
      <c r="C6" s="14"/>
      <c r="D6" s="15" t="s">
        <v>215</v>
      </c>
      <c r="E6" s="14"/>
      <c r="F6" s="14"/>
      <c r="G6" s="14"/>
      <c r="H6" s="14"/>
    </row>
    <row r="7" spans="1:8" s="16" customFormat="1" ht="11.25" x14ac:dyDescent="0.2">
      <c r="A7" s="14"/>
      <c r="B7" s="14"/>
      <c r="C7" s="14"/>
      <c r="D7" s="15" t="s">
        <v>216</v>
      </c>
      <c r="E7" s="14"/>
      <c r="F7" s="14"/>
      <c r="G7" s="14"/>
      <c r="H7" s="14"/>
    </row>
    <row r="8" spans="1:8" s="16" customFormat="1" ht="11.25" x14ac:dyDescent="0.2">
      <c r="A8" s="14"/>
      <c r="B8" s="14"/>
      <c r="C8" s="14"/>
      <c r="D8" s="15" t="s">
        <v>217</v>
      </c>
      <c r="E8" s="14"/>
      <c r="F8" s="14"/>
      <c r="G8" s="14"/>
      <c r="H8" s="14"/>
    </row>
    <row r="9" spans="1:8" s="16" customFormat="1" ht="11.25" x14ac:dyDescent="0.2">
      <c r="A9" s="14"/>
      <c r="B9" s="14"/>
      <c r="C9" s="14"/>
      <c r="E9" s="14"/>
      <c r="F9" s="14"/>
      <c r="G9" s="14"/>
      <c r="H9" s="14"/>
    </row>
    <row r="10" spans="1:8" s="16" customFormat="1" ht="11.25" x14ac:dyDescent="0.2">
      <c r="A10" s="14"/>
      <c r="B10" s="14"/>
      <c r="C10" s="14"/>
      <c r="E10" s="14"/>
      <c r="F10" s="14"/>
      <c r="G10" s="14"/>
      <c r="H10" s="14"/>
    </row>
    <row r="11" spans="1:8" s="16" customFormat="1" ht="11.25" x14ac:dyDescent="0.2">
      <c r="A11" s="14"/>
      <c r="B11" s="14"/>
      <c r="C11" s="14"/>
      <c r="D11" s="15" t="s">
        <v>218</v>
      </c>
      <c r="E11" s="14"/>
      <c r="F11" s="14"/>
      <c r="G11" s="14"/>
      <c r="H11" s="14"/>
    </row>
    <row r="12" spans="1:8" s="16" customFormat="1" ht="11.25" x14ac:dyDescent="0.2">
      <c r="A12" s="14"/>
      <c r="B12" s="14"/>
      <c r="C12" s="14"/>
      <c r="D12" s="15" t="s">
        <v>219</v>
      </c>
      <c r="E12" s="14"/>
      <c r="F12" s="14"/>
      <c r="G12" s="14"/>
      <c r="H12" s="14"/>
    </row>
    <row r="13" spans="1:8" s="16" customFormat="1" ht="11.25" x14ac:dyDescent="0.2">
      <c r="A13" s="14"/>
      <c r="B13" s="14"/>
      <c r="C13" s="14"/>
      <c r="D13" s="15" t="s">
        <v>220</v>
      </c>
      <c r="E13" s="14"/>
      <c r="F13" s="14"/>
      <c r="G13" s="14"/>
      <c r="H13" s="14"/>
    </row>
    <row r="14" spans="1:8" s="16" customFormat="1" ht="11.25" x14ac:dyDescent="0.2">
      <c r="A14" s="14"/>
      <c r="B14" s="14" t="s">
        <v>221</v>
      </c>
      <c r="C14" s="14"/>
      <c r="D14" s="18" t="s">
        <v>222</v>
      </c>
      <c r="E14" s="14"/>
      <c r="F14" s="14"/>
      <c r="G14" s="14"/>
      <c r="H14" s="14"/>
    </row>
    <row r="15" spans="1:8" s="16" customFormat="1" ht="11.25" x14ac:dyDescent="0.2">
      <c r="A15" s="20"/>
      <c r="B15" s="14"/>
      <c r="C15" s="14"/>
      <c r="D15" s="19"/>
      <c r="E15" s="14"/>
      <c r="F15" s="14"/>
      <c r="G15" s="14"/>
      <c r="H15" s="14"/>
    </row>
    <row r="16" spans="1:8" s="16" customFormat="1" x14ac:dyDescent="0.2">
      <c r="A16" s="22"/>
      <c r="B16" s="14"/>
      <c r="C16" s="14"/>
      <c r="D16" s="21" t="s">
        <v>223</v>
      </c>
      <c r="E16" s="14"/>
      <c r="F16" s="14"/>
      <c r="G16" s="14"/>
      <c r="H16" s="14"/>
    </row>
    <row r="17" spans="1:4" x14ac:dyDescent="0.2">
      <c r="A17" s="24" t="s">
        <v>224</v>
      </c>
      <c r="D17" s="23"/>
    </row>
    <row r="18" spans="1:4" x14ac:dyDescent="0.2">
      <c r="A18" s="27" t="s">
        <v>225</v>
      </c>
      <c r="B18" s="25"/>
      <c r="C18" s="25"/>
      <c r="D18" s="26"/>
    </row>
    <row r="19" spans="1:4" x14ac:dyDescent="0.2">
      <c r="A19" s="24" t="s">
        <v>226</v>
      </c>
      <c r="B19" s="25"/>
      <c r="C19" s="25"/>
      <c r="D19" s="26"/>
    </row>
    <row r="20" spans="1:4" x14ac:dyDescent="0.2">
      <c r="A20" s="29" t="s">
        <v>227</v>
      </c>
      <c r="B20" s="28">
        <f>Ф1!C16</f>
        <v>44286</v>
      </c>
      <c r="D20" s="23"/>
    </row>
    <row r="21" spans="1:4" x14ac:dyDescent="0.2">
      <c r="A21" s="22"/>
      <c r="B21" s="30" t="str">
        <f>Ф1!C6</f>
        <v>АО "Ульбинский металлургический завод"</v>
      </c>
      <c r="D21" s="23"/>
    </row>
    <row r="22" spans="1:4" x14ac:dyDescent="0.2">
      <c r="A22" s="31"/>
      <c r="D22" s="23"/>
    </row>
    <row r="23" spans="1:4" x14ac:dyDescent="0.2">
      <c r="B23" s="31"/>
      <c r="C23" s="31"/>
      <c r="D23" s="32" t="s">
        <v>228</v>
      </c>
    </row>
    <row r="24" spans="1:4" ht="25.5" x14ac:dyDescent="0.2">
      <c r="A24" s="33" t="s">
        <v>229</v>
      </c>
      <c r="B24" s="34" t="s">
        <v>230</v>
      </c>
      <c r="C24" s="34" t="s">
        <v>146</v>
      </c>
      <c r="D24" s="34" t="s">
        <v>147</v>
      </c>
    </row>
    <row r="25" spans="1:4" x14ac:dyDescent="0.2">
      <c r="A25" s="35" t="s">
        <v>231</v>
      </c>
      <c r="B25" s="36"/>
      <c r="C25" s="36"/>
      <c r="D25" s="37"/>
    </row>
    <row r="26" spans="1:4" x14ac:dyDescent="0.2">
      <c r="A26" s="38" t="s">
        <v>232</v>
      </c>
      <c r="B26" s="39">
        <v>10</v>
      </c>
      <c r="C26" s="40">
        <f>SUM(C28:C33)</f>
        <v>12479537</v>
      </c>
      <c r="D26" s="40">
        <f>SUM(D28:D33)</f>
        <v>10289041</v>
      </c>
    </row>
    <row r="27" spans="1:4" x14ac:dyDescent="0.2">
      <c r="A27" s="41" t="s">
        <v>233</v>
      </c>
      <c r="B27" s="42"/>
      <c r="C27" s="43"/>
      <c r="D27" s="43"/>
    </row>
    <row r="28" spans="1:4" x14ac:dyDescent="0.2">
      <c r="A28" s="41" t="s">
        <v>234</v>
      </c>
      <c r="B28" s="44">
        <v>11</v>
      </c>
      <c r="C28" s="45">
        <v>11571443</v>
      </c>
      <c r="D28" s="43">
        <v>8474810</v>
      </c>
    </row>
    <row r="29" spans="1:4" x14ac:dyDescent="0.2">
      <c r="A29" s="46" t="s">
        <v>235</v>
      </c>
      <c r="B29" s="44">
        <v>12</v>
      </c>
      <c r="C29" s="47"/>
      <c r="D29" s="43"/>
    </row>
    <row r="30" spans="1:4" x14ac:dyDescent="0.2">
      <c r="A30" s="41" t="s">
        <v>236</v>
      </c>
      <c r="B30" s="44">
        <v>13</v>
      </c>
      <c r="C30" s="45">
        <v>320419</v>
      </c>
      <c r="D30" s="43">
        <v>558399</v>
      </c>
    </row>
    <row r="31" spans="1:4" x14ac:dyDescent="0.2">
      <c r="A31" s="41" t="s">
        <v>237</v>
      </c>
      <c r="B31" s="44">
        <v>14</v>
      </c>
      <c r="C31" s="48"/>
      <c r="D31" s="48"/>
    </row>
    <row r="32" spans="1:4" x14ac:dyDescent="0.2">
      <c r="A32" s="41" t="s">
        <v>238</v>
      </c>
      <c r="B32" s="44">
        <v>15</v>
      </c>
      <c r="C32" s="45">
        <v>12742</v>
      </c>
      <c r="D32" s="43">
        <v>21449</v>
      </c>
    </row>
    <row r="33" spans="1:4" x14ac:dyDescent="0.2">
      <c r="A33" s="41" t="s">
        <v>239</v>
      </c>
      <c r="B33" s="44">
        <v>16</v>
      </c>
      <c r="C33" s="45">
        <v>574933</v>
      </c>
      <c r="D33" s="43">
        <v>1234383</v>
      </c>
    </row>
    <row r="34" spans="1:4" x14ac:dyDescent="0.2">
      <c r="A34" s="38" t="s">
        <v>240</v>
      </c>
      <c r="B34" s="39">
        <v>20</v>
      </c>
      <c r="C34" s="49">
        <f>SUM(C36:C42)</f>
        <v>11692195</v>
      </c>
      <c r="D34" s="50">
        <f>SUM(D36:D42)</f>
        <v>10292005</v>
      </c>
    </row>
    <row r="35" spans="1:4" x14ac:dyDescent="0.2">
      <c r="A35" s="41" t="s">
        <v>233</v>
      </c>
      <c r="B35" s="44"/>
      <c r="C35" s="52"/>
      <c r="D35" s="51"/>
    </row>
    <row r="36" spans="1:4" x14ac:dyDescent="0.2">
      <c r="A36" s="41" t="s">
        <v>241</v>
      </c>
      <c r="B36" s="44">
        <v>21</v>
      </c>
      <c r="C36" s="45">
        <v>5666362</v>
      </c>
      <c r="D36" s="51">
        <v>5124252</v>
      </c>
    </row>
    <row r="37" spans="1:4" x14ac:dyDescent="0.2">
      <c r="A37" s="41" t="s">
        <v>242</v>
      </c>
      <c r="B37" s="44">
        <v>22</v>
      </c>
      <c r="C37" s="45">
        <v>760118</v>
      </c>
      <c r="D37" s="51">
        <v>177355</v>
      </c>
    </row>
    <row r="38" spans="1:4" x14ac:dyDescent="0.2">
      <c r="A38" s="41" t="s">
        <v>243</v>
      </c>
      <c r="B38" s="44">
        <v>23</v>
      </c>
      <c r="C38" s="45">
        <v>2609266</v>
      </c>
      <c r="D38" s="51">
        <v>2970413</v>
      </c>
    </row>
    <row r="39" spans="1:4" x14ac:dyDescent="0.2">
      <c r="A39" s="41" t="s">
        <v>244</v>
      </c>
      <c r="B39" s="44">
        <v>24</v>
      </c>
      <c r="C39" s="45">
        <v>4752</v>
      </c>
      <c r="D39" s="51">
        <v>4193</v>
      </c>
    </row>
    <row r="40" spans="1:4" x14ac:dyDescent="0.2">
      <c r="A40" s="41" t="s">
        <v>245</v>
      </c>
      <c r="B40" s="44">
        <v>25</v>
      </c>
      <c r="C40" s="48"/>
      <c r="D40" s="53"/>
    </row>
    <row r="41" spans="1:4" x14ac:dyDescent="0.2">
      <c r="A41" s="41" t="s">
        <v>246</v>
      </c>
      <c r="B41" s="44">
        <v>26</v>
      </c>
      <c r="C41" s="45">
        <v>1831045</v>
      </c>
      <c r="D41" s="51">
        <v>1191610</v>
      </c>
    </row>
    <row r="42" spans="1:4" x14ac:dyDescent="0.2">
      <c r="A42" s="41" t="s">
        <v>247</v>
      </c>
      <c r="B42" s="44">
        <v>27</v>
      </c>
      <c r="C42" s="45">
        <v>820652</v>
      </c>
      <c r="D42" s="51">
        <v>824182</v>
      </c>
    </row>
    <row r="43" spans="1:4" x14ac:dyDescent="0.2">
      <c r="A43" s="54" t="s">
        <v>248</v>
      </c>
      <c r="B43" s="39">
        <v>30</v>
      </c>
      <c r="C43" s="55">
        <f>C26-C34</f>
        <v>787342</v>
      </c>
      <c r="D43" s="55">
        <f>D26-D34</f>
        <v>-2964</v>
      </c>
    </row>
    <row r="44" spans="1:4" x14ac:dyDescent="0.2">
      <c r="A44" s="35" t="s">
        <v>249</v>
      </c>
      <c r="B44" s="39"/>
      <c r="C44" s="56"/>
      <c r="D44" s="57"/>
    </row>
    <row r="45" spans="1:4" x14ac:dyDescent="0.2">
      <c r="A45" s="38" t="s">
        <v>250</v>
      </c>
      <c r="B45" s="39">
        <v>40</v>
      </c>
      <c r="C45" s="55">
        <f>SUM(C47:C58)</f>
        <v>27680</v>
      </c>
      <c r="D45" s="55">
        <f>SUM(D47:D58)</f>
        <v>15864</v>
      </c>
    </row>
    <row r="46" spans="1:4" x14ac:dyDescent="0.2">
      <c r="A46" s="41" t="s">
        <v>233</v>
      </c>
      <c r="B46" s="44"/>
      <c r="C46" s="52"/>
      <c r="D46" s="51"/>
    </row>
    <row r="47" spans="1:4" x14ac:dyDescent="0.2">
      <c r="A47" s="41" t="s">
        <v>251</v>
      </c>
      <c r="B47" s="44">
        <v>41</v>
      </c>
      <c r="C47" s="45">
        <v>190</v>
      </c>
      <c r="D47" s="51"/>
    </row>
    <row r="48" spans="1:4" x14ac:dyDescent="0.2">
      <c r="A48" s="41" t="s">
        <v>252</v>
      </c>
      <c r="B48" s="44">
        <v>42</v>
      </c>
      <c r="C48" s="45"/>
      <c r="D48" s="51"/>
    </row>
    <row r="49" spans="1:4" x14ac:dyDescent="0.2">
      <c r="A49" s="41" t="s">
        <v>253</v>
      </c>
      <c r="B49" s="44">
        <v>43</v>
      </c>
      <c r="C49" s="45"/>
      <c r="D49" s="51"/>
    </row>
    <row r="50" spans="1:4" ht="25.5" x14ac:dyDescent="0.2">
      <c r="A50" s="58" t="s">
        <v>254</v>
      </c>
      <c r="B50" s="44">
        <v>44</v>
      </c>
      <c r="C50" s="47"/>
      <c r="D50" s="51">
        <v>0</v>
      </c>
    </row>
    <row r="51" spans="1:4" x14ac:dyDescent="0.2">
      <c r="A51" s="41" t="s">
        <v>255</v>
      </c>
      <c r="B51" s="44">
        <v>45</v>
      </c>
      <c r="C51" s="45"/>
      <c r="D51" s="51">
        <v>0</v>
      </c>
    </row>
    <row r="52" spans="1:4" x14ac:dyDescent="0.2">
      <c r="A52" s="58" t="s">
        <v>256</v>
      </c>
      <c r="B52" s="44">
        <v>46</v>
      </c>
      <c r="C52" s="47"/>
      <c r="D52" s="51">
        <v>0</v>
      </c>
    </row>
    <row r="53" spans="1:4" x14ac:dyDescent="0.2">
      <c r="A53" s="58" t="s">
        <v>257</v>
      </c>
      <c r="B53" s="44">
        <v>47</v>
      </c>
      <c r="C53" s="47"/>
      <c r="D53" s="51"/>
    </row>
    <row r="54" spans="1:4" x14ac:dyDescent="0.2">
      <c r="A54" s="41" t="s">
        <v>258</v>
      </c>
      <c r="B54" s="44">
        <v>48</v>
      </c>
      <c r="C54" s="45"/>
      <c r="D54" s="51"/>
    </row>
    <row r="55" spans="1:4" x14ac:dyDescent="0.2">
      <c r="A55" s="41" t="s">
        <v>259</v>
      </c>
      <c r="B55" s="44">
        <v>49</v>
      </c>
      <c r="C55" s="45"/>
      <c r="D55" s="51"/>
    </row>
    <row r="56" spans="1:4" x14ac:dyDescent="0.2">
      <c r="A56" s="41" t="s">
        <v>260</v>
      </c>
      <c r="B56" s="44">
        <v>50</v>
      </c>
      <c r="C56" s="45"/>
      <c r="D56" s="51"/>
    </row>
    <row r="57" spans="1:4" x14ac:dyDescent="0.2">
      <c r="A57" s="41" t="s">
        <v>261</v>
      </c>
      <c r="B57" s="44">
        <v>51</v>
      </c>
      <c r="C57" s="45"/>
      <c r="D57" s="51"/>
    </row>
    <row r="58" spans="1:4" x14ac:dyDescent="0.2">
      <c r="A58" s="41" t="s">
        <v>239</v>
      </c>
      <c r="B58" s="44">
        <v>52</v>
      </c>
      <c r="C58" s="45">
        <v>27490</v>
      </c>
      <c r="D58" s="51">
        <v>15864</v>
      </c>
    </row>
    <row r="59" spans="1:4" x14ac:dyDescent="0.2">
      <c r="A59" s="38" t="s">
        <v>262</v>
      </c>
      <c r="B59" s="39">
        <v>60</v>
      </c>
      <c r="C59" s="55">
        <f>SUM(C61:C73)</f>
        <v>1579205</v>
      </c>
      <c r="D59" s="55">
        <f>SUM(D61:D73)</f>
        <v>604572</v>
      </c>
    </row>
    <row r="60" spans="1:4" x14ac:dyDescent="0.2">
      <c r="A60" s="41" t="s">
        <v>233</v>
      </c>
      <c r="B60" s="44"/>
      <c r="C60" s="45"/>
      <c r="D60" s="51"/>
    </row>
    <row r="61" spans="1:4" x14ac:dyDescent="0.2">
      <c r="A61" s="41" t="s">
        <v>263</v>
      </c>
      <c r="B61" s="44">
        <v>61</v>
      </c>
      <c r="C61" s="45">
        <v>241791</v>
      </c>
      <c r="D61" s="51">
        <v>153126</v>
      </c>
    </row>
    <row r="62" spans="1:4" x14ac:dyDescent="0.2">
      <c r="A62" s="41" t="s">
        <v>264</v>
      </c>
      <c r="B62" s="44">
        <v>62</v>
      </c>
      <c r="C62" s="45"/>
      <c r="D62" s="51"/>
    </row>
    <row r="63" spans="1:4" x14ac:dyDescent="0.2">
      <c r="A63" s="41" t="s">
        <v>265</v>
      </c>
      <c r="B63" s="44">
        <v>63</v>
      </c>
      <c r="C63" s="45">
        <v>81032</v>
      </c>
      <c r="D63" s="51">
        <v>317359</v>
      </c>
    </row>
    <row r="64" spans="1:4" ht="25.5" x14ac:dyDescent="0.2">
      <c r="A64" s="58" t="s">
        <v>266</v>
      </c>
      <c r="B64" s="44">
        <v>64</v>
      </c>
      <c r="C64" s="47"/>
      <c r="D64" s="51"/>
    </row>
    <row r="65" spans="1:4" x14ac:dyDescent="0.2">
      <c r="A65" s="41" t="s">
        <v>267</v>
      </c>
      <c r="B65" s="44">
        <v>65</v>
      </c>
      <c r="C65" s="45"/>
      <c r="D65" s="51">
        <v>0</v>
      </c>
    </row>
    <row r="66" spans="1:4" x14ac:dyDescent="0.2">
      <c r="A66" s="41" t="s">
        <v>268</v>
      </c>
      <c r="B66" s="44">
        <v>66</v>
      </c>
      <c r="C66" s="45"/>
      <c r="D66" s="51">
        <v>0</v>
      </c>
    </row>
    <row r="67" spans="1:4" x14ac:dyDescent="0.2">
      <c r="A67" s="41" t="s">
        <v>269</v>
      </c>
      <c r="B67" s="44">
        <v>67</v>
      </c>
      <c r="C67" s="45">
        <v>1256153</v>
      </c>
      <c r="D67" s="51"/>
    </row>
    <row r="68" spans="1:4" x14ac:dyDescent="0.2">
      <c r="A68" s="41" t="s">
        <v>270</v>
      </c>
      <c r="B68" s="44">
        <v>68</v>
      </c>
      <c r="C68" s="45"/>
      <c r="D68" s="51"/>
    </row>
    <row r="69" spans="1:4" x14ac:dyDescent="0.2">
      <c r="A69" s="41" t="s">
        <v>271</v>
      </c>
      <c r="B69" s="44">
        <v>69</v>
      </c>
      <c r="C69" s="45"/>
      <c r="D69" s="51"/>
    </row>
    <row r="70" spans="1:4" x14ac:dyDescent="0.2">
      <c r="A70" s="41" t="s">
        <v>272</v>
      </c>
      <c r="B70" s="44">
        <v>70</v>
      </c>
      <c r="C70" s="45"/>
      <c r="D70" s="51"/>
    </row>
    <row r="71" spans="1:4" x14ac:dyDescent="0.2">
      <c r="A71" s="41" t="s">
        <v>259</v>
      </c>
      <c r="B71" s="44">
        <v>71</v>
      </c>
      <c r="C71" s="45"/>
      <c r="D71" s="51">
        <v>0</v>
      </c>
    </row>
    <row r="72" spans="1:4" x14ac:dyDescent="0.2">
      <c r="A72" s="41" t="s">
        <v>273</v>
      </c>
      <c r="B72" s="44">
        <v>72</v>
      </c>
      <c r="C72" s="47"/>
      <c r="D72" s="51">
        <v>0</v>
      </c>
    </row>
    <row r="73" spans="1:4" x14ac:dyDescent="0.2">
      <c r="A73" s="41" t="s">
        <v>247</v>
      </c>
      <c r="B73" s="44">
        <v>73</v>
      </c>
      <c r="C73" s="45">
        <v>229</v>
      </c>
      <c r="D73" s="51">
        <v>134087</v>
      </c>
    </row>
    <row r="74" spans="1:4" ht="25.5" x14ac:dyDescent="0.2">
      <c r="A74" s="54" t="s">
        <v>274</v>
      </c>
      <c r="B74" s="39">
        <v>80</v>
      </c>
      <c r="C74" s="55">
        <f>C45-C59</f>
        <v>-1551525</v>
      </c>
      <c r="D74" s="55">
        <f>D45-D59</f>
        <v>-588708</v>
      </c>
    </row>
    <row r="75" spans="1:4" x14ac:dyDescent="0.2">
      <c r="A75" s="35" t="s">
        <v>275</v>
      </c>
      <c r="B75" s="39"/>
      <c r="C75" s="56"/>
      <c r="D75" s="57"/>
    </row>
    <row r="76" spans="1:4" x14ac:dyDescent="0.2">
      <c r="A76" s="38" t="s">
        <v>276</v>
      </c>
      <c r="B76" s="39">
        <v>90</v>
      </c>
      <c r="C76" s="55">
        <f>SUM(C78:C81)</f>
        <v>0</v>
      </c>
      <c r="D76" s="55">
        <f>SUM(D78:D81)</f>
        <v>0</v>
      </c>
    </row>
    <row r="77" spans="1:4" x14ac:dyDescent="0.2">
      <c r="A77" s="41" t="s">
        <v>233</v>
      </c>
      <c r="B77" s="44"/>
      <c r="C77" s="52"/>
      <c r="D77" s="51"/>
    </row>
    <row r="78" spans="1:4" x14ac:dyDescent="0.2">
      <c r="A78" s="41" t="s">
        <v>277</v>
      </c>
      <c r="B78" s="44">
        <v>91</v>
      </c>
      <c r="C78" s="45"/>
      <c r="D78" s="51"/>
    </row>
    <row r="79" spans="1:4" x14ac:dyDescent="0.2">
      <c r="A79" s="41" t="s">
        <v>278</v>
      </c>
      <c r="B79" s="44">
        <v>92</v>
      </c>
      <c r="C79" s="45"/>
      <c r="D79" s="51"/>
    </row>
    <row r="80" spans="1:4" x14ac:dyDescent="0.2">
      <c r="A80" s="41" t="s">
        <v>261</v>
      </c>
      <c r="B80" s="44">
        <v>93</v>
      </c>
      <c r="C80" s="48"/>
      <c r="D80" s="53"/>
    </row>
    <row r="81" spans="1:4" x14ac:dyDescent="0.2">
      <c r="A81" s="41" t="s">
        <v>239</v>
      </c>
      <c r="B81" s="44">
        <v>94</v>
      </c>
      <c r="C81" s="45"/>
      <c r="D81" s="51"/>
    </row>
    <row r="82" spans="1:4" x14ac:dyDescent="0.2">
      <c r="A82" s="38" t="s">
        <v>279</v>
      </c>
      <c r="B82" s="36">
        <v>100</v>
      </c>
      <c r="C82" s="55">
        <f>SUM(C84:C88)</f>
        <v>3124</v>
      </c>
      <c r="D82" s="55">
        <f>SUM(D84:D88)</f>
        <v>2998</v>
      </c>
    </row>
    <row r="83" spans="1:4" x14ac:dyDescent="0.2">
      <c r="A83" s="41" t="s">
        <v>233</v>
      </c>
      <c r="B83" s="42"/>
      <c r="C83" s="52"/>
      <c r="D83" s="51"/>
    </row>
    <row r="84" spans="1:4" x14ac:dyDescent="0.2">
      <c r="A84" s="41" t="s">
        <v>280</v>
      </c>
      <c r="B84" s="42">
        <v>101</v>
      </c>
      <c r="C84" s="45"/>
      <c r="D84" s="51"/>
    </row>
    <row r="85" spans="1:4" x14ac:dyDescent="0.2">
      <c r="A85" s="41" t="s">
        <v>270</v>
      </c>
      <c r="B85" s="42">
        <v>102</v>
      </c>
      <c r="C85" s="48"/>
      <c r="D85" s="53">
        <v>0</v>
      </c>
    </row>
    <row r="86" spans="1:4" x14ac:dyDescent="0.2">
      <c r="A86" s="41" t="s">
        <v>281</v>
      </c>
      <c r="B86" s="42">
        <v>103</v>
      </c>
      <c r="C86" s="45"/>
      <c r="D86" s="51"/>
    </row>
    <row r="87" spans="1:4" x14ac:dyDescent="0.2">
      <c r="A87" s="41" t="s">
        <v>282</v>
      </c>
      <c r="B87" s="42">
        <v>104</v>
      </c>
      <c r="C87" s="45"/>
      <c r="D87" s="51"/>
    </row>
    <row r="88" spans="1:4" x14ac:dyDescent="0.2">
      <c r="A88" s="41" t="s">
        <v>283</v>
      </c>
      <c r="B88" s="42">
        <v>105</v>
      </c>
      <c r="C88" s="45">
        <v>3124</v>
      </c>
      <c r="D88" s="51">
        <v>2998</v>
      </c>
    </row>
    <row r="89" spans="1:4" x14ac:dyDescent="0.2">
      <c r="A89" s="54" t="s">
        <v>284</v>
      </c>
      <c r="B89" s="36">
        <v>110</v>
      </c>
      <c r="C89" s="55">
        <f>C76-C82</f>
        <v>-3124</v>
      </c>
      <c r="D89" s="55">
        <f>D76-D82</f>
        <v>-2998</v>
      </c>
    </row>
    <row r="90" spans="1:4" x14ac:dyDescent="0.2">
      <c r="A90" s="38" t="s">
        <v>285</v>
      </c>
      <c r="B90" s="36">
        <v>120</v>
      </c>
      <c r="C90" s="59">
        <v>52892</v>
      </c>
      <c r="D90" s="57">
        <v>1219912</v>
      </c>
    </row>
    <row r="91" spans="1:4" x14ac:dyDescent="0.2">
      <c r="A91" s="54" t="s">
        <v>286</v>
      </c>
      <c r="B91" s="36">
        <v>130</v>
      </c>
      <c r="C91" s="59">
        <v>-2604</v>
      </c>
      <c r="D91" s="57">
        <v>1096</v>
      </c>
    </row>
    <row r="92" spans="1:4" x14ac:dyDescent="0.2">
      <c r="A92" s="54" t="s">
        <v>287</v>
      </c>
      <c r="B92" s="36">
        <v>140</v>
      </c>
      <c r="C92" s="55">
        <f>C43+C74+C89+C90+C91</f>
        <v>-717019</v>
      </c>
      <c r="D92" s="55">
        <f>D43+D74+D89+D90+D91</f>
        <v>626338</v>
      </c>
    </row>
    <row r="93" spans="1:4" x14ac:dyDescent="0.2">
      <c r="A93" s="46" t="s">
        <v>288</v>
      </c>
      <c r="B93" s="42">
        <v>150</v>
      </c>
      <c r="C93" s="51">
        <v>11793503</v>
      </c>
      <c r="D93" s="51">
        <v>10335554</v>
      </c>
    </row>
    <row r="94" spans="1:4" x14ac:dyDescent="0.2">
      <c r="A94" s="46" t="s">
        <v>289</v>
      </c>
      <c r="B94" s="42">
        <v>160</v>
      </c>
      <c r="C94" s="60">
        <v>11076484</v>
      </c>
      <c r="D94" s="60">
        <v>10961892</v>
      </c>
    </row>
    <row r="96" spans="1:4" x14ac:dyDescent="0.2">
      <c r="A96" s="156"/>
    </row>
    <row r="97" spans="1:3" x14ac:dyDescent="0.2">
      <c r="A97" s="157" t="str">
        <f>Ф1!A144</f>
        <v xml:space="preserve">Заместитель Председателя Правления </v>
      </c>
      <c r="B97" s="31"/>
      <c r="C97" s="31"/>
    </row>
    <row r="98" spans="1:3" x14ac:dyDescent="0.2">
      <c r="A98" s="157" t="str">
        <f>Ф1!A145</f>
        <v>по экономике и финансам                              Чеботарёва Людмила Анатольевна</v>
      </c>
      <c r="B98" s="31"/>
    </row>
    <row r="99" spans="1:3" ht="15" x14ac:dyDescent="0.35">
      <c r="A99" s="158" t="str">
        <f>Ф1!A146</f>
        <v xml:space="preserve">                                                                                           (фамилия, имя, отчество)</v>
      </c>
      <c r="B99" s="31"/>
      <c r="C99" s="12" t="s">
        <v>134</v>
      </c>
    </row>
    <row r="100" spans="1:3" x14ac:dyDescent="0.2">
      <c r="A100" s="158"/>
      <c r="B100" s="31"/>
      <c r="C100" s="11" t="s">
        <v>136</v>
      </c>
    </row>
    <row r="101" spans="1:3" x14ac:dyDescent="0.2">
      <c r="A101" s="158"/>
      <c r="B101" s="31"/>
      <c r="C101" s="3"/>
    </row>
    <row r="102" spans="1:3" x14ac:dyDescent="0.2">
      <c r="A102" s="157" t="str">
        <f>Ф1!A149</f>
        <v>Главный бухгалтер                                Оразбекова Динара Тлеукеновна</v>
      </c>
      <c r="C102" s="3"/>
    </row>
    <row r="103" spans="1:3" ht="15" x14ac:dyDescent="0.35">
      <c r="A103" s="158" t="str">
        <f>Ф1!A150</f>
        <v xml:space="preserve">                                                                                          (фамилия, имя, отчество)</v>
      </c>
      <c r="C103" s="12" t="s">
        <v>134</v>
      </c>
    </row>
    <row r="104" spans="1:3" x14ac:dyDescent="0.2">
      <c r="A104" s="158" t="str">
        <f>Ф1!A151</f>
        <v>Место печати</v>
      </c>
      <c r="C104" s="3" t="s">
        <v>136</v>
      </c>
    </row>
    <row r="105" spans="1:3" x14ac:dyDescent="0.2">
      <c r="A105" s="159"/>
    </row>
  </sheetData>
  <pageMargins left="0.70866141732283472" right="0.3" top="0.45" bottom="0.45" header="0.31496062992125984" footer="0.31496062992125984"/>
  <pageSetup paperSize="9" scale="57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91"/>
  <sheetViews>
    <sheetView zoomScale="83" workbookViewId="0">
      <selection activeCell="A49" sqref="A1:XFD1048576"/>
    </sheetView>
  </sheetViews>
  <sheetFormatPr defaultColWidth="9.42578125" defaultRowHeight="12" x14ac:dyDescent="0.2"/>
  <cols>
    <col min="1" max="1" width="76.140625" style="61" customWidth="1"/>
    <col min="2" max="2" width="5.42578125" style="61" customWidth="1"/>
    <col min="3" max="3" width="14.42578125" style="76" bestFit="1" customWidth="1"/>
    <col min="4" max="6" width="13.42578125" style="76" customWidth="1"/>
    <col min="7" max="7" width="16.28515625" style="76" customWidth="1"/>
    <col min="8" max="8" width="15.42578125" style="76" bestFit="1" customWidth="1"/>
    <col min="9" max="9" width="11.5703125" style="61" bestFit="1" customWidth="1"/>
    <col min="10" max="10" width="13" style="61" customWidth="1"/>
    <col min="11" max="11" width="16.5703125" style="61" customWidth="1"/>
    <col min="12" max="12" width="9.42578125" style="62" customWidth="1"/>
    <col min="13" max="14" width="9.42578125" style="62"/>
    <col min="15" max="15" width="9.42578125" style="62" customWidth="1"/>
    <col min="16" max="17" width="9.42578125" style="62"/>
    <col min="18" max="19" width="9.42578125" style="62" customWidth="1"/>
    <col min="20" max="40" width="9.42578125" style="62"/>
    <col min="41" max="41" width="9.42578125" style="62" customWidth="1"/>
    <col min="42" max="48" width="9.42578125" style="62"/>
    <col min="49" max="49" width="9.42578125" style="62" customWidth="1"/>
    <col min="50" max="82" width="9.42578125" style="62"/>
    <col min="83" max="83" width="9.42578125" style="62" customWidth="1"/>
    <col min="84" max="16384" width="9.42578125" style="62"/>
  </cols>
  <sheetData>
    <row r="1" spans="1:20" ht="12.75" x14ac:dyDescent="0.2">
      <c r="K1" s="1" t="s">
        <v>290</v>
      </c>
    </row>
    <row r="2" spans="1:20" ht="12.75" x14ac:dyDescent="0.2">
      <c r="K2" s="1" t="s">
        <v>1</v>
      </c>
    </row>
    <row r="3" spans="1:20" ht="12.75" x14ac:dyDescent="0.2">
      <c r="K3" s="1" t="s">
        <v>2</v>
      </c>
    </row>
    <row r="4" spans="1:20" ht="12.75" x14ac:dyDescent="0.2">
      <c r="K4" s="1" t="s">
        <v>3</v>
      </c>
    </row>
    <row r="5" spans="1:20" x14ac:dyDescent="0.2">
      <c r="K5" s="160" t="s">
        <v>291</v>
      </c>
    </row>
    <row r="6" spans="1:20" x14ac:dyDescent="0.2">
      <c r="A6" s="161" t="s">
        <v>5</v>
      </c>
      <c r="C6" s="162" t="str">
        <f>Ф1!C6</f>
        <v>АО "Ульбинский металлургический завод"</v>
      </c>
    </row>
    <row r="7" spans="1:20" x14ac:dyDescent="0.2">
      <c r="A7" s="161"/>
      <c r="C7" s="163"/>
    </row>
    <row r="8" spans="1:20" ht="12.75" x14ac:dyDescent="0.2">
      <c r="A8" s="81" t="s">
        <v>292</v>
      </c>
      <c r="C8" s="163"/>
    </row>
    <row r="9" spans="1:20" x14ac:dyDescent="0.2">
      <c r="A9" s="161"/>
      <c r="C9" s="163"/>
    </row>
    <row r="10" spans="1:20" x14ac:dyDescent="0.2">
      <c r="A10" s="161" t="s">
        <v>293</v>
      </c>
      <c r="C10" s="164">
        <f>Ф1!C16</f>
        <v>44286</v>
      </c>
    </row>
    <row r="11" spans="1:20" x14ac:dyDescent="0.2">
      <c r="A11" s="165"/>
      <c r="B11" s="165"/>
      <c r="C11" s="166"/>
      <c r="D11" s="166"/>
      <c r="E11" s="166"/>
      <c r="F11" s="166"/>
      <c r="G11" s="166"/>
      <c r="H11" s="166"/>
      <c r="I11" s="165"/>
      <c r="J11" s="165"/>
      <c r="K11" s="167" t="s">
        <v>22</v>
      </c>
    </row>
    <row r="12" spans="1:20" s="63" customFormat="1" ht="38.25" customHeight="1" x14ac:dyDescent="0.2">
      <c r="A12" s="198" t="s">
        <v>294</v>
      </c>
      <c r="B12" s="198" t="s">
        <v>24</v>
      </c>
      <c r="C12" s="200" t="s">
        <v>295</v>
      </c>
      <c r="D12" s="201"/>
      <c r="E12" s="201"/>
      <c r="F12" s="201"/>
      <c r="G12" s="201"/>
      <c r="H12" s="202"/>
      <c r="I12" s="198" t="s">
        <v>296</v>
      </c>
      <c r="J12" s="198" t="s">
        <v>297</v>
      </c>
      <c r="K12" s="198" t="s">
        <v>298</v>
      </c>
    </row>
    <row r="13" spans="1:20" s="63" customFormat="1" ht="48" x14ac:dyDescent="0.2">
      <c r="A13" s="199"/>
      <c r="B13" s="199"/>
      <c r="C13" s="168" t="s">
        <v>299</v>
      </c>
      <c r="D13" s="168" t="s">
        <v>124</v>
      </c>
      <c r="E13" s="168" t="s">
        <v>125</v>
      </c>
      <c r="F13" s="168" t="s">
        <v>126</v>
      </c>
      <c r="G13" s="168" t="s">
        <v>300</v>
      </c>
      <c r="H13" s="168" t="s">
        <v>128</v>
      </c>
      <c r="I13" s="199"/>
      <c r="J13" s="199"/>
      <c r="K13" s="199"/>
    </row>
    <row r="14" spans="1:20" s="64" customFormat="1" x14ac:dyDescent="0.2">
      <c r="A14" s="169" t="s">
        <v>301</v>
      </c>
      <c r="B14" s="170" t="s">
        <v>29</v>
      </c>
      <c r="C14" s="171">
        <v>2755985</v>
      </c>
      <c r="D14" s="171">
        <v>0</v>
      </c>
      <c r="E14" s="171">
        <v>0</v>
      </c>
      <c r="F14" s="171">
        <v>156574</v>
      </c>
      <c r="G14" s="171">
        <v>66697359</v>
      </c>
      <c r="H14" s="171"/>
      <c r="I14" s="172">
        <f>SUM(C14:H14)</f>
        <v>69609918</v>
      </c>
      <c r="J14" s="172"/>
      <c r="K14" s="172">
        <f t="shared" ref="K14:K18" si="0">I14+J14</f>
        <v>69609918</v>
      </c>
      <c r="L14" s="99"/>
      <c r="M14" s="99"/>
      <c r="N14" s="99"/>
      <c r="O14" s="99"/>
      <c r="P14" s="99"/>
      <c r="Q14" s="99"/>
      <c r="R14" s="99"/>
      <c r="S14" s="99"/>
      <c r="T14" s="99"/>
    </row>
    <row r="15" spans="1:20" x14ac:dyDescent="0.2">
      <c r="A15" s="173" t="s">
        <v>302</v>
      </c>
      <c r="B15" s="174" t="s">
        <v>31</v>
      </c>
      <c r="C15" s="171"/>
      <c r="D15" s="171"/>
      <c r="E15" s="171"/>
      <c r="F15" s="171"/>
      <c r="G15" s="171"/>
      <c r="H15" s="171"/>
      <c r="I15" s="172">
        <f>SUM(C15:H15)</f>
        <v>0</v>
      </c>
      <c r="J15" s="172"/>
      <c r="K15" s="172">
        <f t="shared" si="0"/>
        <v>0</v>
      </c>
      <c r="L15" s="99"/>
      <c r="M15" s="99"/>
      <c r="N15" s="99"/>
      <c r="O15" s="99"/>
      <c r="P15" s="99"/>
      <c r="Q15" s="99"/>
      <c r="R15" s="99"/>
      <c r="S15" s="99"/>
      <c r="T15" s="99"/>
    </row>
    <row r="16" spans="1:20" x14ac:dyDescent="0.2">
      <c r="A16" s="173" t="s">
        <v>303</v>
      </c>
      <c r="B16" s="174" t="s">
        <v>304</v>
      </c>
      <c r="C16" s="172">
        <f t="shared" ref="C16:H16" si="1">C14+C15</f>
        <v>2755985</v>
      </c>
      <c r="D16" s="172">
        <f t="shared" si="1"/>
        <v>0</v>
      </c>
      <c r="E16" s="172">
        <f t="shared" si="1"/>
        <v>0</v>
      </c>
      <c r="F16" s="172">
        <f t="shared" si="1"/>
        <v>156574</v>
      </c>
      <c r="G16" s="172">
        <f t="shared" si="1"/>
        <v>66697359</v>
      </c>
      <c r="H16" s="172">
        <f t="shared" si="1"/>
        <v>0</v>
      </c>
      <c r="I16" s="172">
        <f t="shared" ref="I16:I19" si="2">SUM(C16:H16)</f>
        <v>69609918</v>
      </c>
      <c r="J16" s="172">
        <f>J14+J15</f>
        <v>0</v>
      </c>
      <c r="K16" s="172">
        <f t="shared" si="0"/>
        <v>69609918</v>
      </c>
      <c r="L16" s="99"/>
      <c r="M16" s="99"/>
      <c r="N16" s="99"/>
      <c r="O16" s="99"/>
      <c r="P16" s="99"/>
      <c r="Q16" s="99"/>
      <c r="R16" s="99"/>
      <c r="S16" s="99"/>
      <c r="T16" s="99"/>
    </row>
    <row r="17" spans="1:20" x14ac:dyDescent="0.2">
      <c r="A17" s="173" t="s">
        <v>305</v>
      </c>
      <c r="B17" s="174" t="s">
        <v>166</v>
      </c>
      <c r="C17" s="172">
        <f t="shared" ref="C17:H17" si="3">C18+C19</f>
        <v>0</v>
      </c>
      <c r="D17" s="172">
        <f t="shared" si="3"/>
        <v>0</v>
      </c>
      <c r="E17" s="172">
        <f t="shared" si="3"/>
        <v>0</v>
      </c>
      <c r="F17" s="172">
        <f t="shared" si="3"/>
        <v>76261</v>
      </c>
      <c r="G17" s="172">
        <f t="shared" si="3"/>
        <v>5452841</v>
      </c>
      <c r="H17" s="172">
        <f t="shared" si="3"/>
        <v>0</v>
      </c>
      <c r="I17" s="172">
        <f t="shared" si="2"/>
        <v>5529102</v>
      </c>
      <c r="J17" s="172">
        <f>J18+J19</f>
        <v>0</v>
      </c>
      <c r="K17" s="172">
        <f t="shared" si="0"/>
        <v>5529102</v>
      </c>
      <c r="L17" s="99"/>
      <c r="M17" s="99"/>
      <c r="N17" s="99"/>
      <c r="O17" s="99"/>
      <c r="P17" s="99"/>
      <c r="Q17" s="99"/>
      <c r="R17" s="99"/>
      <c r="S17" s="99"/>
      <c r="T17" s="99"/>
    </row>
    <row r="18" spans="1:20" x14ac:dyDescent="0.2">
      <c r="A18" s="173" t="s">
        <v>306</v>
      </c>
      <c r="B18" s="174" t="s">
        <v>307</v>
      </c>
      <c r="C18" s="65"/>
      <c r="D18" s="65"/>
      <c r="E18" s="65"/>
      <c r="F18" s="65"/>
      <c r="G18" s="171">
        <v>5478678</v>
      </c>
      <c r="H18" s="171"/>
      <c r="I18" s="172">
        <f t="shared" si="2"/>
        <v>5478678</v>
      </c>
      <c r="J18" s="172"/>
      <c r="K18" s="172">
        <f t="shared" si="0"/>
        <v>5478678</v>
      </c>
      <c r="L18" s="99"/>
      <c r="M18" s="99"/>
      <c r="N18" s="99"/>
      <c r="O18" s="99"/>
      <c r="P18" s="99"/>
      <c r="Q18" s="99"/>
      <c r="R18" s="99"/>
      <c r="S18" s="99"/>
      <c r="T18" s="99"/>
    </row>
    <row r="19" spans="1:20" x14ac:dyDescent="0.2">
      <c r="A19" s="173" t="s">
        <v>308</v>
      </c>
      <c r="B19" s="174" t="s">
        <v>309</v>
      </c>
      <c r="C19" s="172">
        <f t="shared" ref="C19:H19" si="4">SUM(C21:C29)</f>
        <v>0</v>
      </c>
      <c r="D19" s="172">
        <f t="shared" si="4"/>
        <v>0</v>
      </c>
      <c r="E19" s="172">
        <f t="shared" si="4"/>
        <v>0</v>
      </c>
      <c r="F19" s="172">
        <f t="shared" si="4"/>
        <v>76261</v>
      </c>
      <c r="G19" s="172">
        <f t="shared" si="4"/>
        <v>-25837</v>
      </c>
      <c r="H19" s="172">
        <f t="shared" si="4"/>
        <v>0</v>
      </c>
      <c r="I19" s="172">
        <f t="shared" si="2"/>
        <v>50424</v>
      </c>
      <c r="J19" s="175">
        <f>SUM(J21:J29)</f>
        <v>0</v>
      </c>
      <c r="K19" s="172">
        <f>I19+J19</f>
        <v>50424</v>
      </c>
      <c r="L19" s="99"/>
      <c r="M19" s="99"/>
      <c r="N19" s="99"/>
      <c r="O19" s="99"/>
      <c r="P19" s="99"/>
      <c r="Q19" s="99"/>
      <c r="R19" s="99"/>
      <c r="S19" s="99"/>
      <c r="T19" s="99"/>
    </row>
    <row r="20" spans="1:20" x14ac:dyDescent="0.2">
      <c r="A20" s="173" t="s">
        <v>173</v>
      </c>
      <c r="B20" s="174"/>
      <c r="C20" s="171"/>
      <c r="D20" s="171"/>
      <c r="E20" s="171"/>
      <c r="F20" s="171"/>
      <c r="G20" s="171"/>
      <c r="H20" s="171"/>
      <c r="I20" s="176"/>
      <c r="J20" s="171"/>
      <c r="K20" s="171"/>
      <c r="L20" s="99"/>
      <c r="M20" s="99"/>
      <c r="N20" s="99"/>
      <c r="O20" s="99"/>
      <c r="P20" s="99"/>
      <c r="Q20" s="99"/>
      <c r="R20" s="99"/>
      <c r="S20" s="99"/>
      <c r="T20" s="99"/>
    </row>
    <row r="21" spans="1:20" ht="24" x14ac:dyDescent="0.2">
      <c r="A21" s="173" t="s">
        <v>310</v>
      </c>
      <c r="B21" s="174" t="s">
        <v>311</v>
      </c>
      <c r="C21" s="65"/>
      <c r="D21" s="65"/>
      <c r="E21" s="65"/>
      <c r="F21" s="171"/>
      <c r="G21" s="65"/>
      <c r="H21" s="65"/>
      <c r="I21" s="66"/>
      <c r="J21" s="66"/>
      <c r="K21" s="67">
        <f t="shared" ref="K21:K47" si="5">I21+J21</f>
        <v>0</v>
      </c>
      <c r="L21" s="99"/>
      <c r="M21" s="99"/>
      <c r="N21" s="99"/>
      <c r="O21" s="99"/>
      <c r="P21" s="99"/>
      <c r="Q21" s="99"/>
      <c r="R21" s="99"/>
      <c r="S21" s="99"/>
      <c r="T21" s="99"/>
    </row>
    <row r="22" spans="1:20" ht="24" x14ac:dyDescent="0.2">
      <c r="A22" s="173" t="s">
        <v>312</v>
      </c>
      <c r="B22" s="174" t="s">
        <v>313</v>
      </c>
      <c r="C22" s="65"/>
      <c r="D22" s="65"/>
      <c r="E22" s="65"/>
      <c r="F22" s="171"/>
      <c r="G22" s="171"/>
      <c r="H22" s="171"/>
      <c r="I22" s="172">
        <f>SUM(C22:H22)</f>
        <v>0</v>
      </c>
      <c r="J22" s="172"/>
      <c r="K22" s="67">
        <f t="shared" si="5"/>
        <v>0</v>
      </c>
      <c r="L22" s="99"/>
      <c r="M22" s="99"/>
      <c r="N22" s="99"/>
      <c r="O22" s="99"/>
      <c r="P22" s="99"/>
      <c r="Q22" s="99"/>
      <c r="R22" s="99"/>
      <c r="S22" s="99"/>
      <c r="T22" s="99"/>
    </row>
    <row r="23" spans="1:20" x14ac:dyDescent="0.2">
      <c r="A23" s="173" t="s">
        <v>314</v>
      </c>
      <c r="B23" s="174" t="s">
        <v>315</v>
      </c>
      <c r="C23" s="65"/>
      <c r="D23" s="65"/>
      <c r="E23" s="65"/>
      <c r="F23" s="171"/>
      <c r="G23" s="171"/>
      <c r="H23" s="171"/>
      <c r="I23" s="66"/>
      <c r="J23" s="66"/>
      <c r="K23" s="67">
        <f t="shared" si="5"/>
        <v>0</v>
      </c>
      <c r="L23" s="99"/>
      <c r="M23" s="99"/>
      <c r="N23" s="99"/>
      <c r="O23" s="99"/>
      <c r="P23" s="99"/>
      <c r="Q23" s="99"/>
      <c r="R23" s="99"/>
      <c r="S23" s="99"/>
      <c r="T23" s="99"/>
    </row>
    <row r="24" spans="1:20" ht="24" x14ac:dyDescent="0.2">
      <c r="A24" s="173" t="s">
        <v>175</v>
      </c>
      <c r="B24" s="174" t="s">
        <v>316</v>
      </c>
      <c r="C24" s="65"/>
      <c r="D24" s="65"/>
      <c r="E24" s="65"/>
      <c r="F24" s="171"/>
      <c r="G24" s="171">
        <v>-497</v>
      </c>
      <c r="H24" s="171"/>
      <c r="I24" s="172">
        <f t="shared" ref="I24:I30" si="6">SUM(C24:H24)</f>
        <v>-497</v>
      </c>
      <c r="J24" s="172"/>
      <c r="K24" s="67">
        <f t="shared" si="5"/>
        <v>-497</v>
      </c>
      <c r="L24" s="99"/>
      <c r="M24" s="99"/>
      <c r="N24" s="99"/>
      <c r="O24" s="99"/>
      <c r="P24" s="99"/>
      <c r="Q24" s="99"/>
      <c r="R24" s="99"/>
      <c r="S24" s="99"/>
      <c r="T24" s="99"/>
    </row>
    <row r="25" spans="1:20" x14ac:dyDescent="0.2">
      <c r="A25" s="173" t="s">
        <v>196</v>
      </c>
      <c r="B25" s="174" t="s">
        <v>317</v>
      </c>
      <c r="C25" s="65"/>
      <c r="D25" s="65"/>
      <c r="E25" s="65"/>
      <c r="F25" s="171"/>
      <c r="G25" s="171">
        <v>-25340</v>
      </c>
      <c r="H25" s="171"/>
      <c r="I25" s="172">
        <f t="shared" si="6"/>
        <v>-25340</v>
      </c>
      <c r="J25" s="172"/>
      <c r="K25" s="67">
        <f t="shared" si="5"/>
        <v>-25340</v>
      </c>
      <c r="L25" s="99"/>
      <c r="M25" s="99"/>
      <c r="N25" s="99"/>
      <c r="O25" s="99"/>
      <c r="P25" s="99"/>
      <c r="Q25" s="99"/>
      <c r="R25" s="99"/>
      <c r="S25" s="99"/>
      <c r="T25" s="99"/>
    </row>
    <row r="26" spans="1:20" x14ac:dyDescent="0.2">
      <c r="A26" s="173" t="s">
        <v>177</v>
      </c>
      <c r="B26" s="174" t="s">
        <v>318</v>
      </c>
      <c r="C26" s="65"/>
      <c r="D26" s="65"/>
      <c r="E26" s="65"/>
      <c r="F26" s="171"/>
      <c r="G26" s="171"/>
      <c r="H26" s="171"/>
      <c r="I26" s="172">
        <f t="shared" si="6"/>
        <v>0</v>
      </c>
      <c r="J26" s="172"/>
      <c r="K26" s="67">
        <f t="shared" si="5"/>
        <v>0</v>
      </c>
      <c r="L26" s="99"/>
      <c r="M26" s="99"/>
      <c r="N26" s="99"/>
      <c r="O26" s="99"/>
      <c r="P26" s="99"/>
      <c r="Q26" s="99"/>
      <c r="R26" s="99"/>
      <c r="S26" s="99"/>
      <c r="T26" s="99"/>
    </row>
    <row r="27" spans="1:20" x14ac:dyDescent="0.2">
      <c r="A27" s="173" t="s">
        <v>319</v>
      </c>
      <c r="B27" s="174" t="s">
        <v>320</v>
      </c>
      <c r="C27" s="65"/>
      <c r="D27" s="65"/>
      <c r="E27" s="65"/>
      <c r="F27" s="171"/>
      <c r="G27" s="171"/>
      <c r="H27" s="171"/>
      <c r="I27" s="172">
        <f t="shared" si="6"/>
        <v>0</v>
      </c>
      <c r="J27" s="172"/>
      <c r="K27" s="67">
        <f t="shared" si="5"/>
        <v>0</v>
      </c>
      <c r="L27" s="99"/>
      <c r="M27" s="99"/>
      <c r="N27" s="99"/>
      <c r="O27" s="99"/>
      <c r="P27" s="99"/>
      <c r="Q27" s="99"/>
      <c r="R27" s="99"/>
      <c r="S27" s="99"/>
      <c r="T27" s="99"/>
    </row>
    <row r="28" spans="1:20" x14ac:dyDescent="0.2">
      <c r="A28" s="173" t="s">
        <v>321</v>
      </c>
      <c r="B28" s="174" t="s">
        <v>322</v>
      </c>
      <c r="C28" s="171"/>
      <c r="D28" s="171"/>
      <c r="E28" s="171"/>
      <c r="F28" s="171"/>
      <c r="G28" s="171"/>
      <c r="H28" s="171"/>
      <c r="I28" s="172">
        <f t="shared" si="6"/>
        <v>0</v>
      </c>
      <c r="J28" s="172"/>
      <c r="K28" s="67">
        <f t="shared" si="5"/>
        <v>0</v>
      </c>
      <c r="L28" s="99"/>
      <c r="M28" s="99"/>
      <c r="N28" s="99"/>
      <c r="O28" s="99"/>
      <c r="P28" s="99"/>
      <c r="Q28" s="99"/>
      <c r="R28" s="99"/>
      <c r="S28" s="99"/>
      <c r="T28" s="99"/>
    </row>
    <row r="29" spans="1:20" s="70" customFormat="1" ht="36" x14ac:dyDescent="0.2">
      <c r="A29" s="177" t="s">
        <v>323</v>
      </c>
      <c r="B29" s="178" t="s">
        <v>324</v>
      </c>
      <c r="C29" s="68"/>
      <c r="D29" s="68"/>
      <c r="E29" s="68"/>
      <c r="F29" s="179">
        <v>76261</v>
      </c>
      <c r="G29" s="179"/>
      <c r="H29" s="179"/>
      <c r="I29" s="180">
        <f t="shared" si="6"/>
        <v>76261</v>
      </c>
      <c r="J29" s="180"/>
      <c r="K29" s="69">
        <f t="shared" si="5"/>
        <v>76261</v>
      </c>
      <c r="L29" s="99"/>
      <c r="M29" s="99"/>
      <c r="N29" s="99"/>
      <c r="O29" s="99"/>
      <c r="P29" s="99"/>
      <c r="Q29" s="99"/>
      <c r="R29" s="99"/>
      <c r="S29" s="99"/>
      <c r="T29" s="99"/>
    </row>
    <row r="30" spans="1:20" x14ac:dyDescent="0.2">
      <c r="A30" s="173" t="s">
        <v>325</v>
      </c>
      <c r="B30" s="174" t="s">
        <v>326</v>
      </c>
      <c r="C30" s="181">
        <f>SUM(C32,C37:C45)</f>
        <v>0</v>
      </c>
      <c r="D30" s="181">
        <f t="shared" ref="D30:J30" si="7">SUM(D32,D37:D45)</f>
        <v>0</v>
      </c>
      <c r="E30" s="181">
        <f t="shared" si="7"/>
        <v>0</v>
      </c>
      <c r="F30" s="181">
        <f t="shared" si="7"/>
        <v>0</v>
      </c>
      <c r="G30" s="181">
        <f t="shared" si="7"/>
        <v>-3214167</v>
      </c>
      <c r="H30" s="181">
        <f t="shared" si="7"/>
        <v>0</v>
      </c>
      <c r="I30" s="172">
        <f t="shared" si="6"/>
        <v>-3214167</v>
      </c>
      <c r="J30" s="175">
        <f t="shared" si="7"/>
        <v>0</v>
      </c>
      <c r="K30" s="172">
        <f t="shared" si="5"/>
        <v>-3214167</v>
      </c>
      <c r="L30" s="99"/>
      <c r="M30" s="99"/>
      <c r="N30" s="99"/>
      <c r="O30" s="99"/>
      <c r="P30" s="99"/>
      <c r="Q30" s="99"/>
      <c r="R30" s="99"/>
      <c r="S30" s="99"/>
      <c r="T30" s="99"/>
    </row>
    <row r="31" spans="1:20" x14ac:dyDescent="0.2">
      <c r="A31" s="173" t="s">
        <v>173</v>
      </c>
      <c r="B31" s="174"/>
      <c r="C31" s="182"/>
      <c r="D31" s="182"/>
      <c r="E31" s="182"/>
      <c r="F31" s="182"/>
      <c r="G31" s="182"/>
      <c r="H31" s="182"/>
      <c r="I31" s="172"/>
      <c r="J31" s="176"/>
      <c r="K31" s="172"/>
      <c r="L31" s="99"/>
      <c r="M31" s="99"/>
      <c r="N31" s="99"/>
      <c r="O31" s="99"/>
      <c r="P31" s="99"/>
      <c r="Q31" s="99"/>
      <c r="R31" s="99"/>
      <c r="S31" s="99"/>
      <c r="T31" s="99"/>
    </row>
    <row r="32" spans="1:20" x14ac:dyDescent="0.2">
      <c r="A32" s="173" t="s">
        <v>327</v>
      </c>
      <c r="B32" s="174" t="s">
        <v>328</v>
      </c>
      <c r="C32" s="181">
        <f t="shared" ref="C32:H32" si="8">SUM(C34:C36)</f>
        <v>0</v>
      </c>
      <c r="D32" s="181">
        <f t="shared" si="8"/>
        <v>0</v>
      </c>
      <c r="E32" s="181">
        <f t="shared" si="8"/>
        <v>0</v>
      </c>
      <c r="F32" s="181">
        <f t="shared" si="8"/>
        <v>0</v>
      </c>
      <c r="G32" s="181">
        <f t="shared" si="8"/>
        <v>0</v>
      </c>
      <c r="H32" s="181">
        <f t="shared" si="8"/>
        <v>0</v>
      </c>
      <c r="I32" s="172">
        <f>SUM(C32:H32)</f>
        <v>0</v>
      </c>
      <c r="J32" s="175">
        <f>SUM(J34:J36)</f>
        <v>0</v>
      </c>
      <c r="K32" s="172">
        <f t="shared" si="5"/>
        <v>0</v>
      </c>
      <c r="L32" s="99"/>
      <c r="M32" s="99"/>
      <c r="N32" s="99"/>
      <c r="O32" s="99"/>
      <c r="P32" s="99"/>
      <c r="Q32" s="99"/>
      <c r="R32" s="99"/>
      <c r="S32" s="99"/>
      <c r="T32" s="99"/>
    </row>
    <row r="33" spans="1:20" x14ac:dyDescent="0.2">
      <c r="A33" s="173" t="s">
        <v>173</v>
      </c>
      <c r="B33" s="174"/>
      <c r="C33" s="182"/>
      <c r="D33" s="182"/>
      <c r="E33" s="182"/>
      <c r="F33" s="182"/>
      <c r="G33" s="182"/>
      <c r="H33" s="182"/>
      <c r="I33" s="171"/>
      <c r="J33" s="176"/>
      <c r="K33" s="172"/>
      <c r="L33" s="99"/>
      <c r="M33" s="99"/>
      <c r="N33" s="99"/>
      <c r="O33" s="99"/>
      <c r="P33" s="99"/>
      <c r="Q33" s="99"/>
      <c r="R33" s="99"/>
      <c r="S33" s="99"/>
      <c r="T33" s="99"/>
    </row>
    <row r="34" spans="1:20" x14ac:dyDescent="0.2">
      <c r="A34" s="173" t="s">
        <v>329</v>
      </c>
      <c r="B34" s="174"/>
      <c r="C34" s="171"/>
      <c r="D34" s="171"/>
      <c r="E34" s="171"/>
      <c r="F34" s="171"/>
      <c r="G34" s="171"/>
      <c r="H34" s="171"/>
      <c r="I34" s="172">
        <f>SUM(C34:H34)</f>
        <v>0</v>
      </c>
      <c r="J34" s="172"/>
      <c r="K34" s="172">
        <f t="shared" si="5"/>
        <v>0</v>
      </c>
      <c r="L34" s="99"/>
      <c r="M34" s="99"/>
      <c r="N34" s="99"/>
      <c r="O34" s="99"/>
      <c r="P34" s="99"/>
      <c r="Q34" s="99"/>
      <c r="R34" s="99"/>
      <c r="S34" s="99"/>
      <c r="T34" s="99"/>
    </row>
    <row r="35" spans="1:20" x14ac:dyDescent="0.2">
      <c r="A35" s="173" t="s">
        <v>330</v>
      </c>
      <c r="B35" s="174"/>
      <c r="C35" s="171"/>
      <c r="D35" s="171"/>
      <c r="E35" s="171"/>
      <c r="F35" s="171"/>
      <c r="G35" s="171"/>
      <c r="H35" s="171"/>
      <c r="I35" s="172">
        <f t="shared" ref="I35:I81" si="9">SUM(C35:H35)</f>
        <v>0</v>
      </c>
      <c r="J35" s="172"/>
      <c r="K35" s="172">
        <f t="shared" si="5"/>
        <v>0</v>
      </c>
      <c r="L35" s="99"/>
      <c r="M35" s="99"/>
      <c r="N35" s="99"/>
      <c r="O35" s="99"/>
      <c r="P35" s="99"/>
      <c r="Q35" s="99"/>
      <c r="R35" s="99"/>
      <c r="S35" s="99"/>
      <c r="T35" s="99"/>
    </row>
    <row r="36" spans="1:20" x14ac:dyDescent="0.2">
      <c r="A36" s="173" t="s">
        <v>331</v>
      </c>
      <c r="B36" s="174"/>
      <c r="C36" s="171"/>
      <c r="D36" s="171"/>
      <c r="E36" s="171"/>
      <c r="F36" s="171"/>
      <c r="G36" s="171"/>
      <c r="H36" s="171"/>
      <c r="I36" s="172">
        <f t="shared" si="9"/>
        <v>0</v>
      </c>
      <c r="J36" s="172"/>
      <c r="K36" s="172">
        <f t="shared" si="5"/>
        <v>0</v>
      </c>
      <c r="L36" s="99"/>
      <c r="M36" s="99"/>
      <c r="N36" s="99"/>
      <c r="O36" s="99"/>
      <c r="P36" s="99"/>
      <c r="Q36" s="99"/>
      <c r="R36" s="99"/>
      <c r="S36" s="99"/>
      <c r="T36" s="99"/>
    </row>
    <row r="37" spans="1:20" x14ac:dyDescent="0.2">
      <c r="A37" s="173" t="s">
        <v>332</v>
      </c>
      <c r="B37" s="174" t="s">
        <v>333</v>
      </c>
      <c r="C37" s="171"/>
      <c r="D37" s="171"/>
      <c r="E37" s="171"/>
      <c r="F37" s="171"/>
      <c r="G37" s="171"/>
      <c r="H37" s="171"/>
      <c r="I37" s="172">
        <f t="shared" si="9"/>
        <v>0</v>
      </c>
      <c r="J37" s="172"/>
      <c r="K37" s="172">
        <f t="shared" si="5"/>
        <v>0</v>
      </c>
      <c r="L37" s="99"/>
      <c r="M37" s="99"/>
      <c r="N37" s="99"/>
      <c r="O37" s="99"/>
      <c r="P37" s="99"/>
      <c r="Q37" s="99"/>
      <c r="R37" s="99"/>
      <c r="S37" s="99"/>
      <c r="T37" s="99"/>
    </row>
    <row r="38" spans="1:20" x14ac:dyDescent="0.2">
      <c r="A38" s="173" t="s">
        <v>334</v>
      </c>
      <c r="B38" s="174" t="s">
        <v>335</v>
      </c>
      <c r="C38" s="171"/>
      <c r="D38" s="171"/>
      <c r="E38" s="171"/>
      <c r="F38" s="171"/>
      <c r="G38" s="171"/>
      <c r="H38" s="171"/>
      <c r="I38" s="172">
        <f t="shared" si="9"/>
        <v>0</v>
      </c>
      <c r="J38" s="172"/>
      <c r="K38" s="172">
        <f t="shared" si="5"/>
        <v>0</v>
      </c>
      <c r="L38" s="99"/>
      <c r="M38" s="99"/>
      <c r="N38" s="99"/>
      <c r="O38" s="99"/>
      <c r="P38" s="99"/>
      <c r="Q38" s="99"/>
      <c r="R38" s="99"/>
      <c r="S38" s="99"/>
      <c r="T38" s="99"/>
    </row>
    <row r="39" spans="1:20" x14ac:dyDescent="0.2">
      <c r="A39" s="173" t="s">
        <v>336</v>
      </c>
      <c r="B39" s="174" t="s">
        <v>337</v>
      </c>
      <c r="C39" s="171"/>
      <c r="D39" s="171"/>
      <c r="E39" s="171"/>
      <c r="F39" s="171"/>
      <c r="G39" s="171"/>
      <c r="H39" s="171"/>
      <c r="I39" s="172">
        <f t="shared" si="9"/>
        <v>0</v>
      </c>
      <c r="J39" s="172"/>
      <c r="K39" s="172">
        <f t="shared" si="5"/>
        <v>0</v>
      </c>
      <c r="L39" s="99"/>
      <c r="M39" s="99"/>
      <c r="N39" s="99"/>
      <c r="O39" s="99"/>
      <c r="P39" s="99"/>
      <c r="Q39" s="99"/>
      <c r="R39" s="99"/>
      <c r="S39" s="99"/>
      <c r="T39" s="99"/>
    </row>
    <row r="40" spans="1:20" x14ac:dyDescent="0.2">
      <c r="A40" s="173" t="s">
        <v>338</v>
      </c>
      <c r="B40" s="174" t="s">
        <v>339</v>
      </c>
      <c r="C40" s="171"/>
      <c r="D40" s="171"/>
      <c r="E40" s="171"/>
      <c r="F40" s="171"/>
      <c r="G40" s="171"/>
      <c r="H40" s="171"/>
      <c r="I40" s="172">
        <f t="shared" si="9"/>
        <v>0</v>
      </c>
      <c r="J40" s="172"/>
      <c r="K40" s="172">
        <f t="shared" si="5"/>
        <v>0</v>
      </c>
      <c r="L40" s="99"/>
      <c r="M40" s="99"/>
      <c r="N40" s="99"/>
      <c r="O40" s="99"/>
      <c r="P40" s="99"/>
      <c r="Q40" s="99"/>
      <c r="R40" s="99"/>
      <c r="S40" s="99"/>
      <c r="T40" s="99"/>
    </row>
    <row r="41" spans="1:20" x14ac:dyDescent="0.2">
      <c r="A41" s="173" t="s">
        <v>340</v>
      </c>
      <c r="B41" s="174" t="s">
        <v>341</v>
      </c>
      <c r="C41" s="171"/>
      <c r="D41" s="171"/>
      <c r="E41" s="171"/>
      <c r="F41" s="171"/>
      <c r="G41" s="171">
        <v>-3214167</v>
      </c>
      <c r="H41" s="171"/>
      <c r="I41" s="172">
        <f t="shared" si="9"/>
        <v>-3214167</v>
      </c>
      <c r="J41" s="172"/>
      <c r="K41" s="172">
        <f t="shared" si="5"/>
        <v>-3214167</v>
      </c>
      <c r="L41" s="99"/>
      <c r="M41" s="99"/>
      <c r="N41" s="99"/>
      <c r="O41" s="99"/>
      <c r="P41" s="99"/>
      <c r="Q41" s="99"/>
      <c r="R41" s="99"/>
      <c r="S41" s="99"/>
      <c r="T41" s="99"/>
    </row>
    <row r="42" spans="1:20" x14ac:dyDescent="0.2">
      <c r="A42" s="173" t="s">
        <v>342</v>
      </c>
      <c r="B42" s="174" t="s">
        <v>343</v>
      </c>
      <c r="C42" s="171"/>
      <c r="D42" s="171"/>
      <c r="E42" s="171"/>
      <c r="F42" s="171"/>
      <c r="G42" s="171"/>
      <c r="H42" s="171"/>
      <c r="I42" s="172">
        <f t="shared" si="9"/>
        <v>0</v>
      </c>
      <c r="J42" s="172"/>
      <c r="K42" s="172">
        <f t="shared" si="5"/>
        <v>0</v>
      </c>
      <c r="L42" s="99"/>
      <c r="M42" s="99"/>
      <c r="N42" s="99"/>
      <c r="O42" s="99"/>
      <c r="P42" s="99"/>
      <c r="Q42" s="99"/>
      <c r="R42" s="99"/>
      <c r="S42" s="99"/>
      <c r="T42" s="99"/>
    </row>
    <row r="43" spans="1:20" x14ac:dyDescent="0.2">
      <c r="A43" s="173" t="s">
        <v>344</v>
      </c>
      <c r="B43" s="174" t="s">
        <v>345</v>
      </c>
      <c r="C43" s="171"/>
      <c r="D43" s="171"/>
      <c r="E43" s="171"/>
      <c r="F43" s="171"/>
      <c r="G43" s="171"/>
      <c r="H43" s="171"/>
      <c r="I43" s="172">
        <f t="shared" si="9"/>
        <v>0</v>
      </c>
      <c r="J43" s="172"/>
      <c r="K43" s="172">
        <f t="shared" si="5"/>
        <v>0</v>
      </c>
      <c r="L43" s="99"/>
      <c r="M43" s="99"/>
      <c r="N43" s="99"/>
      <c r="O43" s="99"/>
      <c r="P43" s="99"/>
      <c r="Q43" s="99"/>
      <c r="R43" s="99"/>
      <c r="S43" s="99"/>
      <c r="T43" s="99"/>
    </row>
    <row r="44" spans="1:20" x14ac:dyDescent="0.2">
      <c r="A44" s="173" t="s">
        <v>346</v>
      </c>
      <c r="B44" s="174" t="s">
        <v>347</v>
      </c>
      <c r="C44" s="171"/>
      <c r="D44" s="171"/>
      <c r="E44" s="171"/>
      <c r="F44" s="171"/>
      <c r="G44" s="171"/>
      <c r="H44" s="171"/>
      <c r="I44" s="172">
        <f t="shared" si="9"/>
        <v>0</v>
      </c>
      <c r="J44" s="172"/>
      <c r="K44" s="172">
        <f t="shared" si="5"/>
        <v>0</v>
      </c>
      <c r="L44" s="99"/>
      <c r="M44" s="99"/>
      <c r="N44" s="99"/>
      <c r="O44" s="99"/>
      <c r="P44" s="99"/>
      <c r="Q44" s="99"/>
      <c r="R44" s="99"/>
      <c r="S44" s="99"/>
      <c r="T44" s="99"/>
    </row>
    <row r="45" spans="1:20" x14ac:dyDescent="0.2">
      <c r="A45" s="173" t="s">
        <v>348</v>
      </c>
      <c r="B45" s="174" t="s">
        <v>349</v>
      </c>
      <c r="C45" s="171"/>
      <c r="D45" s="171"/>
      <c r="E45" s="171"/>
      <c r="F45" s="171"/>
      <c r="G45" s="171"/>
      <c r="H45" s="171"/>
      <c r="I45" s="172">
        <f t="shared" si="9"/>
        <v>0</v>
      </c>
      <c r="J45" s="172"/>
      <c r="K45" s="172">
        <f t="shared" si="5"/>
        <v>0</v>
      </c>
      <c r="L45" s="99"/>
      <c r="M45" s="99"/>
      <c r="N45" s="99"/>
      <c r="O45" s="99"/>
      <c r="P45" s="99"/>
      <c r="Q45" s="99"/>
      <c r="R45" s="99"/>
      <c r="S45" s="99"/>
      <c r="T45" s="99"/>
    </row>
    <row r="46" spans="1:20" s="64" customFormat="1" x14ac:dyDescent="0.2">
      <c r="A46" s="169" t="s">
        <v>350</v>
      </c>
      <c r="B46" s="170" t="s">
        <v>351</v>
      </c>
      <c r="C46" s="181">
        <f t="shared" ref="C46:H46" si="10">SUM(C16+C17+C30)</f>
        <v>2755985</v>
      </c>
      <c r="D46" s="181">
        <f t="shared" si="10"/>
        <v>0</v>
      </c>
      <c r="E46" s="181">
        <f t="shared" si="10"/>
        <v>0</v>
      </c>
      <c r="F46" s="181">
        <f t="shared" si="10"/>
        <v>232835</v>
      </c>
      <c r="G46" s="181">
        <f t="shared" si="10"/>
        <v>68936033</v>
      </c>
      <c r="H46" s="181">
        <f t="shared" si="10"/>
        <v>0</v>
      </c>
      <c r="I46" s="172">
        <f t="shared" si="9"/>
        <v>71924853</v>
      </c>
      <c r="J46" s="175">
        <f>SUM(J16+J17+J30)</f>
        <v>0</v>
      </c>
      <c r="K46" s="172">
        <f t="shared" si="5"/>
        <v>71924853</v>
      </c>
      <c r="L46" s="99"/>
      <c r="M46" s="99"/>
      <c r="N46" s="99"/>
      <c r="O46" s="99"/>
      <c r="P46" s="99"/>
      <c r="Q46" s="99"/>
      <c r="R46" s="99"/>
      <c r="S46" s="99"/>
      <c r="T46" s="99"/>
    </row>
    <row r="47" spans="1:20" x14ac:dyDescent="0.2">
      <c r="A47" s="173" t="s">
        <v>352</v>
      </c>
      <c r="B47" s="174" t="s">
        <v>353</v>
      </c>
      <c r="C47" s="171"/>
      <c r="D47" s="171"/>
      <c r="E47" s="171"/>
      <c r="F47" s="171"/>
      <c r="G47" s="171"/>
      <c r="H47" s="171"/>
      <c r="I47" s="172">
        <f t="shared" si="9"/>
        <v>0</v>
      </c>
      <c r="J47" s="172"/>
      <c r="K47" s="172">
        <f t="shared" si="5"/>
        <v>0</v>
      </c>
      <c r="L47" s="99"/>
      <c r="M47" s="99"/>
      <c r="N47" s="99"/>
      <c r="O47" s="99"/>
      <c r="P47" s="99"/>
      <c r="Q47" s="99"/>
      <c r="R47" s="99"/>
      <c r="S47" s="99"/>
      <c r="T47" s="99"/>
    </row>
    <row r="48" spans="1:20" ht="12.75" x14ac:dyDescent="0.2">
      <c r="A48" s="77" t="s">
        <v>354</v>
      </c>
      <c r="B48" s="183"/>
      <c r="C48" s="184"/>
      <c r="D48" s="184"/>
      <c r="E48" s="184"/>
      <c r="F48" s="184"/>
      <c r="G48" s="184"/>
      <c r="H48" s="184"/>
      <c r="I48" s="185"/>
      <c r="J48" s="185"/>
      <c r="K48" s="185"/>
      <c r="L48" s="99"/>
      <c r="M48" s="99"/>
      <c r="N48" s="99"/>
      <c r="O48" s="99"/>
      <c r="P48" s="99"/>
      <c r="Q48" s="99"/>
      <c r="R48" s="99"/>
      <c r="S48" s="99"/>
      <c r="T48" s="99"/>
    </row>
    <row r="49" spans="1:20" ht="12.75" x14ac:dyDescent="0.2">
      <c r="A49" s="77" t="s">
        <v>355</v>
      </c>
      <c r="B49" s="183"/>
      <c r="C49" s="184"/>
      <c r="D49" s="184"/>
      <c r="E49" s="184"/>
      <c r="F49" s="184"/>
      <c r="G49" s="184"/>
      <c r="H49" s="184"/>
      <c r="I49" s="185"/>
      <c r="J49" s="185"/>
      <c r="K49" s="185"/>
      <c r="L49" s="99"/>
      <c r="M49" s="99"/>
      <c r="N49" s="99"/>
      <c r="O49" s="99"/>
      <c r="P49" s="99"/>
      <c r="Q49" s="99"/>
      <c r="R49" s="99"/>
      <c r="S49" s="99"/>
      <c r="T49" s="99"/>
    </row>
    <row r="50" spans="1:20" ht="12.75" x14ac:dyDescent="0.2">
      <c r="A50" s="77" t="s">
        <v>356</v>
      </c>
      <c r="B50" s="183"/>
      <c r="C50" s="184"/>
      <c r="D50" s="184"/>
      <c r="E50" s="184"/>
      <c r="F50" s="184"/>
      <c r="G50" s="184"/>
      <c r="H50" s="184"/>
      <c r="I50" s="185"/>
      <c r="J50" s="185"/>
      <c r="K50" s="185"/>
      <c r="L50" s="99"/>
      <c r="M50" s="99"/>
      <c r="N50" s="99"/>
      <c r="O50" s="99"/>
      <c r="P50" s="99"/>
      <c r="Q50" s="99"/>
      <c r="R50" s="99"/>
      <c r="S50" s="99"/>
      <c r="T50" s="99"/>
    </row>
    <row r="51" spans="1:20" x14ac:dyDescent="0.2">
      <c r="A51" s="186" t="s">
        <v>357</v>
      </c>
      <c r="B51" s="183" t="s">
        <v>358</v>
      </c>
      <c r="C51" s="187">
        <f t="shared" ref="C51:H51" si="11">C46+C47</f>
        <v>2755985</v>
      </c>
      <c r="D51" s="187">
        <f t="shared" si="11"/>
        <v>0</v>
      </c>
      <c r="E51" s="187">
        <f t="shared" si="11"/>
        <v>0</v>
      </c>
      <c r="F51" s="187">
        <f t="shared" si="11"/>
        <v>232835</v>
      </c>
      <c r="G51" s="187">
        <f t="shared" si="11"/>
        <v>68936033</v>
      </c>
      <c r="H51" s="187">
        <f t="shared" si="11"/>
        <v>0</v>
      </c>
      <c r="I51" s="185">
        <f t="shared" si="9"/>
        <v>71924853</v>
      </c>
      <c r="J51" s="188">
        <f>J46+J47</f>
        <v>0</v>
      </c>
      <c r="K51" s="185">
        <f t="shared" ref="K51:K54" si="12">I51+J51</f>
        <v>71924853</v>
      </c>
      <c r="L51" s="99"/>
      <c r="M51" s="99"/>
      <c r="N51" s="99"/>
      <c r="O51" s="99"/>
      <c r="P51" s="99"/>
      <c r="Q51" s="99"/>
      <c r="R51" s="99"/>
      <c r="S51" s="99"/>
      <c r="T51" s="99"/>
    </row>
    <row r="52" spans="1:20" x14ac:dyDescent="0.2">
      <c r="A52" s="186" t="s">
        <v>359</v>
      </c>
      <c r="B52" s="183" t="s">
        <v>207</v>
      </c>
      <c r="C52" s="187">
        <f t="shared" ref="C52:H52" si="13">C53+C54</f>
        <v>0</v>
      </c>
      <c r="D52" s="187">
        <f t="shared" si="13"/>
        <v>0</v>
      </c>
      <c r="E52" s="187">
        <f t="shared" si="13"/>
        <v>0</v>
      </c>
      <c r="F52" s="187">
        <f t="shared" si="13"/>
        <v>-1698</v>
      </c>
      <c r="G52" s="187">
        <f t="shared" si="13"/>
        <v>734304</v>
      </c>
      <c r="H52" s="187">
        <f t="shared" si="13"/>
        <v>0</v>
      </c>
      <c r="I52" s="185">
        <f t="shared" si="9"/>
        <v>732606</v>
      </c>
      <c r="J52" s="188">
        <f>J53+J54</f>
        <v>0</v>
      </c>
      <c r="K52" s="185">
        <f t="shared" si="12"/>
        <v>732606</v>
      </c>
      <c r="L52" s="99"/>
      <c r="M52" s="99"/>
      <c r="N52" s="99"/>
      <c r="O52" s="99"/>
      <c r="P52" s="99"/>
      <c r="Q52" s="99"/>
      <c r="R52" s="99"/>
      <c r="S52" s="99"/>
      <c r="T52" s="99"/>
    </row>
    <row r="53" spans="1:20" x14ac:dyDescent="0.2">
      <c r="A53" s="186" t="s">
        <v>306</v>
      </c>
      <c r="B53" s="183" t="s">
        <v>360</v>
      </c>
      <c r="C53" s="184"/>
      <c r="D53" s="78"/>
      <c r="E53" s="78"/>
      <c r="F53" s="78"/>
      <c r="G53" s="184">
        <v>734304</v>
      </c>
      <c r="H53" s="184"/>
      <c r="I53" s="185">
        <f t="shared" si="9"/>
        <v>734304</v>
      </c>
      <c r="J53" s="185"/>
      <c r="K53" s="185">
        <f t="shared" si="12"/>
        <v>734304</v>
      </c>
      <c r="L53" s="99"/>
      <c r="M53" s="99"/>
      <c r="N53" s="99"/>
      <c r="O53" s="99"/>
      <c r="P53" s="99"/>
      <c r="Q53" s="99"/>
      <c r="R53" s="99"/>
      <c r="S53" s="99"/>
      <c r="T53" s="99"/>
    </row>
    <row r="54" spans="1:20" x14ac:dyDescent="0.2">
      <c r="A54" s="186" t="s">
        <v>361</v>
      </c>
      <c r="B54" s="183" t="s">
        <v>362</v>
      </c>
      <c r="C54" s="185">
        <f t="shared" ref="C54:H54" si="14">SUM(C56:C64)</f>
        <v>0</v>
      </c>
      <c r="D54" s="185">
        <f t="shared" si="14"/>
        <v>0</v>
      </c>
      <c r="E54" s="185">
        <f t="shared" si="14"/>
        <v>0</v>
      </c>
      <c r="F54" s="185">
        <f t="shared" si="14"/>
        <v>-1698</v>
      </c>
      <c r="G54" s="185">
        <f t="shared" si="14"/>
        <v>0</v>
      </c>
      <c r="H54" s="185">
        <f t="shared" si="14"/>
        <v>0</v>
      </c>
      <c r="I54" s="185">
        <f t="shared" si="9"/>
        <v>-1698</v>
      </c>
      <c r="J54" s="188">
        <f>SUM(J56:J64)</f>
        <v>0</v>
      </c>
      <c r="K54" s="185">
        <f t="shared" si="12"/>
        <v>-1698</v>
      </c>
      <c r="L54" s="99"/>
      <c r="M54" s="99"/>
      <c r="N54" s="99"/>
      <c r="O54" s="99"/>
      <c r="P54" s="99"/>
      <c r="Q54" s="99"/>
      <c r="R54" s="99"/>
      <c r="S54" s="99"/>
      <c r="T54" s="99"/>
    </row>
    <row r="55" spans="1:20" x14ac:dyDescent="0.2">
      <c r="A55" s="186" t="s">
        <v>173</v>
      </c>
      <c r="B55" s="183"/>
      <c r="C55" s="184"/>
      <c r="D55" s="184"/>
      <c r="E55" s="184"/>
      <c r="F55" s="184"/>
      <c r="G55" s="184"/>
      <c r="H55" s="184"/>
      <c r="I55" s="185">
        <f t="shared" si="9"/>
        <v>0</v>
      </c>
      <c r="J55" s="189"/>
      <c r="K55" s="185"/>
      <c r="L55" s="99"/>
      <c r="M55" s="99"/>
      <c r="N55" s="99"/>
      <c r="O55" s="99"/>
      <c r="P55" s="99"/>
      <c r="Q55" s="99"/>
      <c r="R55" s="99"/>
      <c r="S55" s="99"/>
      <c r="T55" s="99"/>
    </row>
    <row r="56" spans="1:20" ht="24" x14ac:dyDescent="0.2">
      <c r="A56" s="186" t="s">
        <v>310</v>
      </c>
      <c r="B56" s="183" t="s">
        <v>363</v>
      </c>
      <c r="C56" s="78"/>
      <c r="D56" s="78"/>
      <c r="E56" s="78"/>
      <c r="F56" s="184"/>
      <c r="G56" s="78"/>
      <c r="H56" s="78"/>
      <c r="I56" s="185">
        <f t="shared" si="9"/>
        <v>0</v>
      </c>
      <c r="J56" s="185"/>
      <c r="K56" s="185">
        <f t="shared" ref="K56:K65" si="15">I56+J56</f>
        <v>0</v>
      </c>
      <c r="L56" s="99"/>
      <c r="M56" s="99"/>
      <c r="N56" s="99"/>
      <c r="O56" s="99"/>
      <c r="P56" s="99"/>
      <c r="Q56" s="99"/>
      <c r="R56" s="99"/>
      <c r="S56" s="99"/>
      <c r="T56" s="99"/>
    </row>
    <row r="57" spans="1:20" ht="24" x14ac:dyDescent="0.2">
      <c r="A57" s="173" t="s">
        <v>312</v>
      </c>
      <c r="B57" s="174" t="s">
        <v>364</v>
      </c>
      <c r="C57" s="171"/>
      <c r="D57" s="171"/>
      <c r="E57" s="171"/>
      <c r="F57" s="171"/>
      <c r="G57" s="171"/>
      <c r="H57" s="171"/>
      <c r="I57" s="172">
        <f t="shared" si="9"/>
        <v>0</v>
      </c>
      <c r="J57" s="172"/>
      <c r="K57" s="172">
        <f t="shared" si="15"/>
        <v>0</v>
      </c>
      <c r="L57" s="99"/>
      <c r="M57" s="99"/>
      <c r="N57" s="99"/>
      <c r="O57" s="99"/>
      <c r="P57" s="99"/>
      <c r="Q57" s="99"/>
      <c r="R57" s="99"/>
      <c r="S57" s="99"/>
      <c r="T57" s="99"/>
    </row>
    <row r="58" spans="1:20" x14ac:dyDescent="0.2">
      <c r="A58" s="173" t="s">
        <v>314</v>
      </c>
      <c r="B58" s="174" t="s">
        <v>365</v>
      </c>
      <c r="C58" s="65"/>
      <c r="D58" s="65"/>
      <c r="E58" s="65"/>
      <c r="F58" s="171"/>
      <c r="G58" s="65"/>
      <c r="H58" s="65"/>
      <c r="I58" s="172">
        <f t="shared" si="9"/>
        <v>0</v>
      </c>
      <c r="J58" s="172"/>
      <c r="K58" s="172">
        <f t="shared" si="15"/>
        <v>0</v>
      </c>
      <c r="L58" s="99"/>
      <c r="M58" s="99"/>
      <c r="N58" s="99"/>
      <c r="O58" s="99"/>
      <c r="P58" s="99"/>
      <c r="Q58" s="99"/>
      <c r="R58" s="99"/>
      <c r="S58" s="99"/>
      <c r="T58" s="99"/>
    </row>
    <row r="59" spans="1:20" ht="24" x14ac:dyDescent="0.2">
      <c r="A59" s="173" t="s">
        <v>175</v>
      </c>
      <c r="B59" s="174" t="s">
        <v>366</v>
      </c>
      <c r="C59" s="171"/>
      <c r="D59" s="171"/>
      <c r="E59" s="171"/>
      <c r="F59" s="171"/>
      <c r="G59" s="171"/>
      <c r="H59" s="171"/>
      <c r="I59" s="172">
        <f t="shared" si="9"/>
        <v>0</v>
      </c>
      <c r="J59" s="172"/>
      <c r="K59" s="172">
        <f t="shared" si="15"/>
        <v>0</v>
      </c>
      <c r="L59" s="99"/>
      <c r="M59" s="99"/>
      <c r="N59" s="99"/>
      <c r="O59" s="99"/>
      <c r="P59" s="99"/>
      <c r="Q59" s="99"/>
      <c r="R59" s="99"/>
      <c r="S59" s="99"/>
      <c r="T59" s="99"/>
    </row>
    <row r="60" spans="1:20" x14ac:dyDescent="0.2">
      <c r="A60" s="173" t="s">
        <v>196</v>
      </c>
      <c r="B60" s="174" t="s">
        <v>367</v>
      </c>
      <c r="C60" s="171"/>
      <c r="D60" s="171"/>
      <c r="E60" s="171"/>
      <c r="F60" s="171"/>
      <c r="G60" s="171"/>
      <c r="H60" s="171"/>
      <c r="I60" s="172">
        <f t="shared" si="9"/>
        <v>0</v>
      </c>
      <c r="J60" s="172"/>
      <c r="K60" s="172">
        <f t="shared" si="15"/>
        <v>0</v>
      </c>
      <c r="L60" s="99"/>
      <c r="M60" s="99"/>
      <c r="N60" s="99"/>
      <c r="O60" s="99"/>
      <c r="P60" s="99"/>
      <c r="Q60" s="99"/>
      <c r="R60" s="99"/>
      <c r="S60" s="99"/>
      <c r="T60" s="99"/>
    </row>
    <row r="61" spans="1:20" x14ac:dyDescent="0.2">
      <c r="A61" s="173" t="s">
        <v>177</v>
      </c>
      <c r="B61" s="174" t="s">
        <v>368</v>
      </c>
      <c r="C61" s="65"/>
      <c r="D61" s="65"/>
      <c r="E61" s="171"/>
      <c r="F61" s="171"/>
      <c r="G61" s="65"/>
      <c r="H61" s="65"/>
      <c r="I61" s="172">
        <f t="shared" si="9"/>
        <v>0</v>
      </c>
      <c r="J61" s="172"/>
      <c r="K61" s="172">
        <f t="shared" si="15"/>
        <v>0</v>
      </c>
      <c r="L61" s="99"/>
      <c r="M61" s="99"/>
      <c r="N61" s="99"/>
      <c r="O61" s="99"/>
      <c r="P61" s="99"/>
      <c r="Q61" s="99"/>
      <c r="R61" s="99"/>
      <c r="S61" s="99"/>
      <c r="T61" s="99"/>
    </row>
    <row r="62" spans="1:20" ht="23.25" customHeight="1" x14ac:dyDescent="0.2">
      <c r="A62" s="173" t="s">
        <v>319</v>
      </c>
      <c r="B62" s="174" t="s">
        <v>369</v>
      </c>
      <c r="C62" s="65"/>
      <c r="D62" s="65"/>
      <c r="E62" s="65"/>
      <c r="F62" s="171"/>
      <c r="G62" s="65"/>
      <c r="H62" s="65"/>
      <c r="I62" s="172">
        <f t="shared" si="9"/>
        <v>0</v>
      </c>
      <c r="J62" s="172"/>
      <c r="K62" s="172">
        <f t="shared" si="15"/>
        <v>0</v>
      </c>
      <c r="L62" s="99"/>
      <c r="M62" s="99"/>
      <c r="N62" s="99"/>
      <c r="O62" s="99"/>
      <c r="P62" s="99"/>
      <c r="Q62" s="99"/>
      <c r="R62" s="99"/>
      <c r="S62" s="99"/>
      <c r="T62" s="99"/>
    </row>
    <row r="63" spans="1:20" x14ac:dyDescent="0.2">
      <c r="A63" s="173" t="s">
        <v>321</v>
      </c>
      <c r="B63" s="174" t="s">
        <v>370</v>
      </c>
      <c r="C63" s="171"/>
      <c r="D63" s="171"/>
      <c r="E63" s="171"/>
      <c r="F63" s="171"/>
      <c r="G63" s="171"/>
      <c r="H63" s="171"/>
      <c r="I63" s="172">
        <f t="shared" si="9"/>
        <v>0</v>
      </c>
      <c r="J63" s="172"/>
      <c r="K63" s="172">
        <f t="shared" si="15"/>
        <v>0</v>
      </c>
      <c r="L63" s="99"/>
      <c r="M63" s="99"/>
      <c r="N63" s="99"/>
      <c r="O63" s="99"/>
      <c r="P63" s="99"/>
      <c r="Q63" s="99"/>
      <c r="R63" s="99"/>
      <c r="S63" s="99"/>
      <c r="T63" s="99"/>
    </row>
    <row r="64" spans="1:20" x14ac:dyDescent="0.2">
      <c r="A64" s="173" t="s">
        <v>371</v>
      </c>
      <c r="B64" s="174" t="s">
        <v>372</v>
      </c>
      <c r="C64" s="65"/>
      <c r="D64" s="65"/>
      <c r="E64" s="65"/>
      <c r="F64" s="171">
        <v>-1698</v>
      </c>
      <c r="G64" s="65"/>
      <c r="H64" s="65"/>
      <c r="I64" s="172">
        <f t="shared" si="9"/>
        <v>-1698</v>
      </c>
      <c r="J64" s="172"/>
      <c r="K64" s="172">
        <f t="shared" si="15"/>
        <v>-1698</v>
      </c>
      <c r="L64" s="99"/>
      <c r="M64" s="99"/>
      <c r="N64" s="99"/>
      <c r="O64" s="99"/>
      <c r="P64" s="99"/>
      <c r="Q64" s="99"/>
      <c r="R64" s="99"/>
      <c r="S64" s="99"/>
      <c r="T64" s="99"/>
    </row>
    <row r="65" spans="1:20" x14ac:dyDescent="0.2">
      <c r="A65" s="173" t="s">
        <v>373</v>
      </c>
      <c r="B65" s="174" t="s">
        <v>374</v>
      </c>
      <c r="C65" s="181">
        <f>SUM(C67,C72:C80)</f>
        <v>0</v>
      </c>
      <c r="D65" s="181">
        <f t="shared" ref="D65:J65" si="16">SUM(D67,D72:D80)</f>
        <v>0</v>
      </c>
      <c r="E65" s="181">
        <f t="shared" si="16"/>
        <v>0</v>
      </c>
      <c r="F65" s="181">
        <f t="shared" si="16"/>
        <v>0</v>
      </c>
      <c r="G65" s="181">
        <f t="shared" si="16"/>
        <v>0</v>
      </c>
      <c r="H65" s="181">
        <f t="shared" si="16"/>
        <v>0</v>
      </c>
      <c r="I65" s="172">
        <f t="shared" si="9"/>
        <v>0</v>
      </c>
      <c r="J65" s="175">
        <f t="shared" si="16"/>
        <v>0</v>
      </c>
      <c r="K65" s="172">
        <f t="shared" si="15"/>
        <v>0</v>
      </c>
      <c r="L65" s="99"/>
      <c r="M65" s="99"/>
      <c r="N65" s="99"/>
      <c r="O65" s="99"/>
      <c r="P65" s="99"/>
      <c r="Q65" s="99"/>
      <c r="R65" s="99"/>
      <c r="S65" s="99"/>
      <c r="T65" s="99"/>
    </row>
    <row r="66" spans="1:20" x14ac:dyDescent="0.2">
      <c r="A66" s="173" t="s">
        <v>173</v>
      </c>
      <c r="B66" s="174"/>
      <c r="C66" s="182"/>
      <c r="D66" s="182"/>
      <c r="E66" s="182"/>
      <c r="F66" s="182"/>
      <c r="G66" s="182"/>
      <c r="H66" s="182"/>
      <c r="I66" s="172"/>
      <c r="J66" s="176"/>
      <c r="K66" s="172"/>
      <c r="L66" s="99"/>
      <c r="M66" s="99"/>
      <c r="N66" s="99"/>
      <c r="O66" s="99"/>
      <c r="P66" s="99"/>
      <c r="Q66" s="99"/>
      <c r="R66" s="99"/>
      <c r="S66" s="99"/>
      <c r="T66" s="99"/>
    </row>
    <row r="67" spans="1:20" x14ac:dyDescent="0.2">
      <c r="A67" s="173" t="s">
        <v>327</v>
      </c>
      <c r="B67" s="174" t="s">
        <v>375</v>
      </c>
      <c r="C67" s="181">
        <f t="shared" ref="C67:H67" si="17">SUM(C69:C71)</f>
        <v>0</v>
      </c>
      <c r="D67" s="181">
        <f t="shared" si="17"/>
        <v>0</v>
      </c>
      <c r="E67" s="181">
        <f t="shared" si="17"/>
        <v>0</v>
      </c>
      <c r="F67" s="181">
        <f t="shared" si="17"/>
        <v>0</v>
      </c>
      <c r="G67" s="181">
        <f t="shared" si="17"/>
        <v>0</v>
      </c>
      <c r="H67" s="181">
        <f t="shared" si="17"/>
        <v>0</v>
      </c>
      <c r="I67" s="172">
        <f t="shared" si="9"/>
        <v>0</v>
      </c>
      <c r="J67" s="175">
        <f>SUM(J69:J71)</f>
        <v>0</v>
      </c>
      <c r="K67" s="172">
        <f t="shared" ref="K67" si="18">I67+J67</f>
        <v>0</v>
      </c>
      <c r="L67" s="99"/>
      <c r="M67" s="99"/>
      <c r="N67" s="99"/>
      <c r="O67" s="99"/>
      <c r="P67" s="99"/>
      <c r="Q67" s="99"/>
      <c r="R67" s="99"/>
      <c r="S67" s="99"/>
      <c r="T67" s="99"/>
    </row>
    <row r="68" spans="1:20" x14ac:dyDescent="0.2">
      <c r="A68" s="173" t="s">
        <v>173</v>
      </c>
      <c r="B68" s="174"/>
      <c r="C68" s="182"/>
      <c r="D68" s="182"/>
      <c r="E68" s="182"/>
      <c r="F68" s="182"/>
      <c r="G68" s="182"/>
      <c r="H68" s="182"/>
      <c r="I68" s="172"/>
      <c r="J68" s="176"/>
      <c r="K68" s="172"/>
      <c r="L68" s="99"/>
      <c r="M68" s="99"/>
      <c r="N68" s="99"/>
      <c r="O68" s="99"/>
      <c r="P68" s="99"/>
      <c r="Q68" s="99"/>
      <c r="R68" s="99"/>
      <c r="S68" s="99"/>
      <c r="T68" s="99"/>
    </row>
    <row r="69" spans="1:20" x14ac:dyDescent="0.2">
      <c r="A69" s="173" t="s">
        <v>329</v>
      </c>
      <c r="B69" s="174"/>
      <c r="C69" s="171"/>
      <c r="D69" s="171"/>
      <c r="E69" s="171"/>
      <c r="F69" s="171"/>
      <c r="G69" s="171"/>
      <c r="H69" s="171"/>
      <c r="I69" s="172">
        <f t="shared" si="9"/>
        <v>0</v>
      </c>
      <c r="J69" s="172"/>
      <c r="K69" s="172">
        <f t="shared" ref="K69:K81" si="19">I69+J69</f>
        <v>0</v>
      </c>
      <c r="L69" s="99"/>
      <c r="M69" s="99"/>
      <c r="N69" s="99"/>
      <c r="O69" s="99"/>
      <c r="P69" s="99"/>
      <c r="Q69" s="99"/>
      <c r="R69" s="99"/>
      <c r="S69" s="99"/>
      <c r="T69" s="99"/>
    </row>
    <row r="70" spans="1:20" x14ac:dyDescent="0.2">
      <c r="A70" s="173" t="s">
        <v>330</v>
      </c>
      <c r="B70" s="174"/>
      <c r="C70" s="171"/>
      <c r="D70" s="171"/>
      <c r="E70" s="171"/>
      <c r="F70" s="171"/>
      <c r="G70" s="171"/>
      <c r="H70" s="171"/>
      <c r="I70" s="172">
        <f t="shared" si="9"/>
        <v>0</v>
      </c>
      <c r="J70" s="172"/>
      <c r="K70" s="172">
        <f t="shared" si="19"/>
        <v>0</v>
      </c>
      <c r="L70" s="99"/>
      <c r="M70" s="99"/>
      <c r="N70" s="99"/>
      <c r="O70" s="99"/>
      <c r="P70" s="99"/>
      <c r="Q70" s="99"/>
      <c r="R70" s="99"/>
      <c r="S70" s="99"/>
      <c r="T70" s="99"/>
    </row>
    <row r="71" spans="1:20" x14ac:dyDescent="0.2">
      <c r="A71" s="173" t="s">
        <v>331</v>
      </c>
      <c r="B71" s="174"/>
      <c r="C71" s="171"/>
      <c r="D71" s="171"/>
      <c r="E71" s="171"/>
      <c r="F71" s="171"/>
      <c r="G71" s="171"/>
      <c r="H71" s="171"/>
      <c r="I71" s="172">
        <f t="shared" si="9"/>
        <v>0</v>
      </c>
      <c r="J71" s="172"/>
      <c r="K71" s="172">
        <f t="shared" si="19"/>
        <v>0</v>
      </c>
      <c r="L71" s="99"/>
      <c r="M71" s="99"/>
      <c r="N71" s="99"/>
      <c r="O71" s="99"/>
      <c r="P71" s="99"/>
      <c r="Q71" s="99"/>
      <c r="R71" s="99"/>
      <c r="S71" s="99"/>
      <c r="T71" s="99"/>
    </row>
    <row r="72" spans="1:20" x14ac:dyDescent="0.2">
      <c r="A72" s="173" t="s">
        <v>332</v>
      </c>
      <c r="B72" s="174" t="s">
        <v>376</v>
      </c>
      <c r="C72" s="171"/>
      <c r="D72" s="171"/>
      <c r="E72" s="171"/>
      <c r="F72" s="171"/>
      <c r="G72" s="171"/>
      <c r="H72" s="171"/>
      <c r="I72" s="172">
        <f t="shared" si="9"/>
        <v>0</v>
      </c>
      <c r="J72" s="172"/>
      <c r="K72" s="172">
        <f t="shared" si="19"/>
        <v>0</v>
      </c>
      <c r="L72" s="99"/>
      <c r="M72" s="99"/>
      <c r="N72" s="99"/>
      <c r="O72" s="99"/>
      <c r="P72" s="99"/>
      <c r="Q72" s="99"/>
      <c r="R72" s="99"/>
      <c r="S72" s="99"/>
      <c r="T72" s="99"/>
    </row>
    <row r="73" spans="1:20" x14ac:dyDescent="0.2">
      <c r="A73" s="173" t="s">
        <v>334</v>
      </c>
      <c r="B73" s="174" t="s">
        <v>377</v>
      </c>
      <c r="C73" s="171"/>
      <c r="D73" s="171"/>
      <c r="E73" s="171"/>
      <c r="F73" s="171"/>
      <c r="G73" s="171"/>
      <c r="H73" s="171"/>
      <c r="I73" s="172">
        <f t="shared" si="9"/>
        <v>0</v>
      </c>
      <c r="J73" s="172"/>
      <c r="K73" s="172">
        <f t="shared" si="19"/>
        <v>0</v>
      </c>
      <c r="L73" s="99"/>
      <c r="M73" s="99"/>
      <c r="N73" s="99"/>
      <c r="O73" s="99"/>
      <c r="P73" s="99"/>
      <c r="Q73" s="99"/>
      <c r="R73" s="99"/>
      <c r="S73" s="99"/>
      <c r="T73" s="99"/>
    </row>
    <row r="74" spans="1:20" x14ac:dyDescent="0.2">
      <c r="A74" s="173" t="s">
        <v>336</v>
      </c>
      <c r="B74" s="174" t="s">
        <v>378</v>
      </c>
      <c r="C74" s="171"/>
      <c r="D74" s="171"/>
      <c r="E74" s="171"/>
      <c r="F74" s="171"/>
      <c r="G74" s="171"/>
      <c r="H74" s="171"/>
      <c r="I74" s="172">
        <f t="shared" si="9"/>
        <v>0</v>
      </c>
      <c r="J74" s="172"/>
      <c r="K74" s="172">
        <f t="shared" si="19"/>
        <v>0</v>
      </c>
      <c r="L74" s="99"/>
      <c r="M74" s="99"/>
      <c r="N74" s="99"/>
      <c r="O74" s="99"/>
      <c r="P74" s="99"/>
      <c r="Q74" s="99"/>
      <c r="R74" s="99"/>
      <c r="S74" s="99"/>
      <c r="T74" s="99"/>
    </row>
    <row r="75" spans="1:20" x14ac:dyDescent="0.2">
      <c r="A75" s="173" t="s">
        <v>338</v>
      </c>
      <c r="B75" s="174" t="s">
        <v>379</v>
      </c>
      <c r="C75" s="171"/>
      <c r="D75" s="171"/>
      <c r="E75" s="171"/>
      <c r="F75" s="171"/>
      <c r="G75" s="171"/>
      <c r="H75" s="171"/>
      <c r="I75" s="172">
        <f t="shared" si="9"/>
        <v>0</v>
      </c>
      <c r="J75" s="172"/>
      <c r="K75" s="172">
        <f t="shared" si="19"/>
        <v>0</v>
      </c>
      <c r="L75" s="99"/>
      <c r="M75" s="99"/>
      <c r="N75" s="99"/>
      <c r="O75" s="99"/>
      <c r="P75" s="99"/>
      <c r="Q75" s="99"/>
      <c r="R75" s="99"/>
      <c r="S75" s="99"/>
      <c r="T75" s="99"/>
    </row>
    <row r="76" spans="1:20" x14ac:dyDescent="0.2">
      <c r="A76" s="173" t="s">
        <v>340</v>
      </c>
      <c r="B76" s="174" t="s">
        <v>380</v>
      </c>
      <c r="C76" s="171"/>
      <c r="D76" s="171"/>
      <c r="E76" s="171"/>
      <c r="F76" s="171"/>
      <c r="G76" s="171"/>
      <c r="H76" s="171"/>
      <c r="I76" s="172">
        <f t="shared" si="9"/>
        <v>0</v>
      </c>
      <c r="J76" s="172"/>
      <c r="K76" s="172">
        <f t="shared" si="19"/>
        <v>0</v>
      </c>
      <c r="L76" s="99"/>
      <c r="M76" s="99"/>
      <c r="N76" s="99"/>
      <c r="O76" s="99"/>
      <c r="P76" s="99"/>
      <c r="Q76" s="99"/>
      <c r="R76" s="99"/>
      <c r="S76" s="99"/>
      <c r="T76" s="99"/>
    </row>
    <row r="77" spans="1:20" x14ac:dyDescent="0.2">
      <c r="A77" s="173" t="s">
        <v>342</v>
      </c>
      <c r="B77" s="174" t="s">
        <v>381</v>
      </c>
      <c r="C77" s="171"/>
      <c r="D77" s="171"/>
      <c r="E77" s="171"/>
      <c r="F77" s="171"/>
      <c r="G77" s="171"/>
      <c r="H77" s="171"/>
      <c r="I77" s="172">
        <f t="shared" si="9"/>
        <v>0</v>
      </c>
      <c r="J77" s="172"/>
      <c r="K77" s="172">
        <f t="shared" si="19"/>
        <v>0</v>
      </c>
      <c r="L77" s="99"/>
      <c r="M77" s="99"/>
      <c r="N77" s="99"/>
      <c r="O77" s="99"/>
      <c r="P77" s="99"/>
      <c r="Q77" s="99"/>
      <c r="R77" s="99"/>
      <c r="S77" s="99"/>
      <c r="T77" s="99"/>
    </row>
    <row r="78" spans="1:20" x14ac:dyDescent="0.2">
      <c r="A78" s="173" t="s">
        <v>344</v>
      </c>
      <c r="B78" s="174" t="s">
        <v>382</v>
      </c>
      <c r="C78" s="171"/>
      <c r="D78" s="171"/>
      <c r="E78" s="171"/>
      <c r="F78" s="171"/>
      <c r="G78" s="171"/>
      <c r="H78" s="171"/>
      <c r="I78" s="172">
        <f t="shared" si="9"/>
        <v>0</v>
      </c>
      <c r="J78" s="172"/>
      <c r="K78" s="172">
        <f t="shared" si="19"/>
        <v>0</v>
      </c>
      <c r="L78" s="99"/>
      <c r="M78" s="99"/>
      <c r="N78" s="99"/>
      <c r="O78" s="99"/>
      <c r="P78" s="99"/>
      <c r="Q78" s="99"/>
      <c r="R78" s="99"/>
      <c r="S78" s="99"/>
      <c r="T78" s="99"/>
    </row>
    <row r="79" spans="1:20" x14ac:dyDescent="0.2">
      <c r="A79" s="173" t="s">
        <v>346</v>
      </c>
      <c r="B79" s="174" t="s">
        <v>383</v>
      </c>
      <c r="C79" s="171"/>
      <c r="D79" s="171"/>
      <c r="E79" s="171"/>
      <c r="F79" s="171"/>
      <c r="G79" s="171"/>
      <c r="H79" s="171"/>
      <c r="I79" s="172">
        <f t="shared" si="9"/>
        <v>0</v>
      </c>
      <c r="J79" s="172"/>
      <c r="K79" s="172">
        <f t="shared" si="19"/>
        <v>0</v>
      </c>
      <c r="L79" s="99"/>
      <c r="M79" s="99"/>
      <c r="N79" s="99"/>
      <c r="O79" s="99"/>
      <c r="P79" s="99"/>
      <c r="Q79" s="99"/>
      <c r="R79" s="99"/>
      <c r="S79" s="99"/>
      <c r="T79" s="99"/>
    </row>
    <row r="80" spans="1:20" x14ac:dyDescent="0.2">
      <c r="A80" s="173" t="s">
        <v>348</v>
      </c>
      <c r="B80" s="174" t="s">
        <v>384</v>
      </c>
      <c r="C80" s="171"/>
      <c r="D80" s="171"/>
      <c r="E80" s="171"/>
      <c r="F80" s="171"/>
      <c r="G80" s="171"/>
      <c r="H80" s="171"/>
      <c r="I80" s="172">
        <f t="shared" si="9"/>
        <v>0</v>
      </c>
      <c r="J80" s="172"/>
      <c r="K80" s="172">
        <f t="shared" si="19"/>
        <v>0</v>
      </c>
      <c r="L80" s="99"/>
      <c r="M80" s="99"/>
      <c r="N80" s="99"/>
      <c r="O80" s="99"/>
      <c r="P80" s="99"/>
      <c r="Q80" s="99"/>
      <c r="R80" s="99"/>
      <c r="S80" s="99"/>
      <c r="T80" s="99"/>
    </row>
    <row r="81" spans="1:20" s="64" customFormat="1" x14ac:dyDescent="0.2">
      <c r="A81" s="169" t="s">
        <v>385</v>
      </c>
      <c r="B81" s="170">
        <v>800</v>
      </c>
      <c r="C81" s="172">
        <f t="shared" ref="C81:H81" si="20">SUM(C51+C52+C65)</f>
        <v>2755985</v>
      </c>
      <c r="D81" s="172">
        <f t="shared" si="20"/>
        <v>0</v>
      </c>
      <c r="E81" s="172">
        <f t="shared" si="20"/>
        <v>0</v>
      </c>
      <c r="F81" s="172">
        <f t="shared" si="20"/>
        <v>231137</v>
      </c>
      <c r="G81" s="172">
        <f t="shared" si="20"/>
        <v>69670337</v>
      </c>
      <c r="H81" s="172">
        <f t="shared" si="20"/>
        <v>0</v>
      </c>
      <c r="I81" s="172">
        <f t="shared" si="9"/>
        <v>72657459</v>
      </c>
      <c r="J81" s="175">
        <f>SUM(J51+J52+J65)</f>
        <v>0</v>
      </c>
      <c r="K81" s="172">
        <f t="shared" si="19"/>
        <v>72657459</v>
      </c>
      <c r="L81" s="99"/>
      <c r="M81" s="99"/>
      <c r="N81" s="99"/>
      <c r="O81" s="99"/>
      <c r="P81" s="99"/>
      <c r="Q81" s="99"/>
      <c r="R81" s="99"/>
      <c r="S81" s="99"/>
      <c r="T81" s="99"/>
    </row>
    <row r="82" spans="1:20" s="73" customFormat="1" x14ac:dyDescent="0.2">
      <c r="A82" s="71"/>
      <c r="B82" s="71"/>
      <c r="C82" s="72"/>
      <c r="D82" s="72"/>
      <c r="E82" s="72"/>
      <c r="F82" s="72"/>
      <c r="G82" s="72"/>
      <c r="H82" s="72"/>
      <c r="I82" s="71"/>
      <c r="J82" s="71"/>
      <c r="K82" s="71"/>
    </row>
    <row r="83" spans="1:20" x14ac:dyDescent="0.2">
      <c r="A83" s="190"/>
    </row>
    <row r="84" spans="1:20" x14ac:dyDescent="0.2">
      <c r="A84" s="191" t="str">
        <f>Ф1!A144</f>
        <v xml:space="preserve">Заместитель Председателя Правления </v>
      </c>
    </row>
    <row r="85" spans="1:20" ht="14.25" x14ac:dyDescent="0.35">
      <c r="A85" s="191" t="str">
        <f>Ф1!A145</f>
        <v>по экономике и финансам                              Чеботарёва Людмила Анатольевна</v>
      </c>
      <c r="C85" s="74" t="s">
        <v>134</v>
      </c>
    </row>
    <row r="86" spans="1:20" x14ac:dyDescent="0.2">
      <c r="A86" s="190" t="str">
        <f>Ф1!A146</f>
        <v xml:space="preserve">                                                                                           (фамилия, имя, отчество)</v>
      </c>
      <c r="C86" s="61" t="s">
        <v>136</v>
      </c>
    </row>
    <row r="87" spans="1:20" x14ac:dyDescent="0.2">
      <c r="A87" s="190"/>
      <c r="C87" s="75"/>
    </row>
    <row r="88" spans="1:20" x14ac:dyDescent="0.2">
      <c r="A88" s="190"/>
      <c r="C88" s="75"/>
    </row>
    <row r="89" spans="1:20" ht="14.25" x14ac:dyDescent="0.35">
      <c r="A89" s="191" t="str">
        <f>Ф1!A149</f>
        <v>Главный бухгалтер                                Оразбекова Динара Тлеукеновна</v>
      </c>
      <c r="C89" s="74" t="s">
        <v>134</v>
      </c>
    </row>
    <row r="90" spans="1:20" x14ac:dyDescent="0.2">
      <c r="A90" s="190" t="str">
        <f>Ф1!A150</f>
        <v xml:space="preserve">                                                                                          (фамилия, имя, отчество)</v>
      </c>
      <c r="C90" s="75" t="s">
        <v>136</v>
      </c>
    </row>
    <row r="91" spans="1:20" x14ac:dyDescent="0.2">
      <c r="A91" s="190" t="str">
        <f>Ф1!A151</f>
        <v>Место печати</v>
      </c>
    </row>
  </sheetData>
  <mergeCells count="6">
    <mergeCell ref="K12:K13"/>
    <mergeCell ref="A12:A13"/>
    <mergeCell ref="B12:B13"/>
    <mergeCell ref="C12:H12"/>
    <mergeCell ref="I12:I13"/>
    <mergeCell ref="J12:J13"/>
  </mergeCells>
  <pageMargins left="0.70866141732283472" right="0.70866141732283472" top="0.74803149606299213" bottom="0.43" header="0.31496062992125984" footer="0.31496062992125984"/>
  <pageSetup paperSize="9" scale="10" fitToHeight="2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Наталья Леонидовна</dc:creator>
  <cp:lastModifiedBy>Пользователь Windows</cp:lastModifiedBy>
  <dcterms:created xsi:type="dcterms:W3CDTF">2021-03-15T02:50:55Z</dcterms:created>
  <dcterms:modified xsi:type="dcterms:W3CDTF">2021-05-28T05:22:56Z</dcterms:modified>
</cp:coreProperties>
</file>