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A74DAF96-FC08-4E49-9D95-7AB309F4446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C84" i="3"/>
  <c r="D56" i="2"/>
  <c r="C56" i="2"/>
  <c r="C6" i="4" l="1"/>
  <c r="C90" i="3"/>
  <c r="A90" i="3"/>
  <c r="A89" i="3"/>
  <c r="D74" i="3"/>
  <c r="C74" i="3"/>
  <c r="D68" i="3"/>
  <c r="C68" i="3"/>
  <c r="D51" i="3"/>
  <c r="C51" i="3"/>
  <c r="D37" i="3"/>
  <c r="C37" i="3"/>
  <c r="D26" i="3"/>
  <c r="C26" i="3"/>
  <c r="D18" i="3"/>
  <c r="C18" i="3"/>
  <c r="A63" i="2"/>
  <c r="D48" i="2"/>
  <c r="C48" i="2"/>
  <c r="D42" i="2"/>
  <c r="C42" i="2"/>
  <c r="C31" i="2" s="1"/>
  <c r="D15" i="2"/>
  <c r="D18" i="2" s="1"/>
  <c r="D24" i="2" s="1"/>
  <c r="D26" i="2" s="1"/>
  <c r="D28" i="2" s="1"/>
  <c r="C15" i="2"/>
  <c r="C18" i="2" s="1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C107" i="1"/>
  <c r="D101" i="1"/>
  <c r="C101" i="1"/>
  <c r="D91" i="1"/>
  <c r="C91" i="1"/>
  <c r="D88" i="1"/>
  <c r="C88" i="1"/>
  <c r="D81" i="1"/>
  <c r="C81" i="1"/>
  <c r="D73" i="1"/>
  <c r="C73" i="1"/>
  <c r="D61" i="1"/>
  <c r="D57" i="1"/>
  <c r="C57" i="1"/>
  <c r="D46" i="1"/>
  <c r="C46" i="1"/>
  <c r="C77" i="1" s="1"/>
  <c r="D40" i="1"/>
  <c r="C40" i="1"/>
  <c r="D32" i="1"/>
  <c r="C32" i="1"/>
  <c r="D22" i="1"/>
  <c r="C22" i="1"/>
  <c r="D129" i="1" l="1"/>
  <c r="D104" i="1"/>
  <c r="D77" i="1"/>
  <c r="D43" i="1"/>
  <c r="C66" i="3"/>
  <c r="D66" i="3"/>
  <c r="D35" i="3"/>
  <c r="C35" i="3"/>
  <c r="C129" i="1"/>
  <c r="C104" i="1"/>
  <c r="C43" i="1"/>
  <c r="C78" i="1" s="1"/>
  <c r="D81" i="3"/>
  <c r="C81" i="3"/>
  <c r="D31" i="2"/>
  <c r="D49" i="2" s="1"/>
  <c r="D51" i="2" s="1"/>
  <c r="D29" i="2"/>
  <c r="C24" i="2"/>
  <c r="D140" i="1" l="1"/>
  <c r="D78" i="1"/>
  <c r="C140" i="1"/>
  <c r="C26" i="2"/>
  <c r="C28" i="2" l="1"/>
  <c r="C29" i="2" l="1"/>
  <c r="C49" i="2"/>
  <c r="C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9" authorId="0" shapeId="0" xr:uid="{A7152527-74FD-4BAE-8D86-63208F1840B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 shapeId="0" xr:uid="{0ACC745D-29E5-4C1A-95CC-E416AA81A4A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<sst xmlns="http://schemas.openxmlformats.org/spreadsheetml/2006/main" count="501" uniqueCount="387">
  <si>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</si>
  <si>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</si>
  <si>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</si>
  <si>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</si>
  <si>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</si>
  <si>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</si>
  <si>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</si>
  <si>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</si>
  <si>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</si>
  <si>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</si>
  <si>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</si>
  <si>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</si>
  <si>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</si>
  <si>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</si>
  <si>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</si>
  <si>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</si>
  <si>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</si>
  <si>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</si>
  <si>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</si>
  <si>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                                                                                                                                                                                   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</si>
  <si>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</si>
  <si>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</si>
  <si>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</si>
  <si>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</si>
  <si>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</si>
  <si>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</si>
  <si>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</si>
  <si>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</si>
  <si>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</si>
  <si>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</si>
  <si>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</si>
  <si>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</si>
  <si>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</si>
  <si>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</si>
  <si>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</si>
  <si>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</si>
  <si>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</si>
  <si>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</si>
  <si>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</si>
  <si>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</si>
  <si>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</si>
  <si>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</si>
  <si>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</si>
  <si>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</si>
  <si>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</si>
  <si>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</si>
  <si>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</si>
  <si>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</si>
  <si>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</si>
  <si>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</si>
  <si>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</si>
  <si>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</si>
  <si>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</si>
  <si>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</si>
  <si>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</si>
  <si>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</si>
  <si>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</si>
  <si>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</si>
  <si>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</si>
  <si>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</si>
  <si>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</si>
  <si>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</si>
  <si>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</si>
  <si>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</si>
  <si>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</si>
  <si>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</si>
  <si>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</si>
  <si>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</si>
  <si>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</si>
  <si>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</si>
  <si>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</si>
  <si>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</si>
  <si>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</si>
  <si>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</si>
  <si>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</si>
  <si>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</si>
  <si>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</si>
  <si>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</si>
  <si>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</si>
  <si>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</si>
  <si>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</si>
  <si>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</si>
  <si>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</si>
  <si>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</si>
  <si>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</si>
  <si>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</si>
  <si>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</si>
  <si>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</si>
  <si>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</si>
  <si>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</si>
  <si>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</si>
  <si>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</si>
  <si>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</si>
  <si>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</si>
  <si>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</si>
  <si>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</si>
  <si>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</si>
  <si>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</si>
  <si>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</si>
  <si>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</si>
  <si>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</si>
  <si>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</si>
  <si>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</si>
  <si>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</si>
  <si>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</si>
  <si>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</si>
  <si>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</si>
  <si>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</si>
  <si>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</si>
  <si>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</si>
  <si>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</si>
  <si>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</si>
  <si>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</si>
  <si>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</si>
  <si>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</si>
  <si>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</si>
  <si>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</si>
  <si>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</si>
  <si>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</si>
  <si>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</si>
  <si>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</si>
  <si>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</si>
  <si>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</si>
  <si>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</si>
  <si>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</si>
  <si>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</si>
  <si>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</si>
  <si>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</si>
  <si>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</si>
  <si>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</si>
  <si>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</si>
  <si>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</si>
  <si>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</si>
  <si>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</si>
  <si>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</si>
  <si>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</si>
  <si>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</si>
  <si>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</si>
  <si>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</si>
  <si>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</si>
  <si>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</si>
  <si>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>по экономике и финансам                                           ___________________</t>
  </si>
  <si>
    <t>Чеботарёва Людмила Анатольевна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</si>
  <si>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</si>
  <si>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</si>
  <si>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</si>
  <si>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</si>
  <si>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</si>
  <si>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</si>
  <si>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</si>
  <si>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</si>
  <si>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</si>
  <si>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</si>
  <si>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</si>
  <si>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</si>
  <si>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</si>
  <si>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</si>
  <si>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</si>
  <si>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</si>
  <si>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</si>
  <si>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</si>
  <si>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</si>
  <si>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</si>
  <si>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</si>
  <si>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</si>
  <si>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</si>
  <si>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</si>
  <si>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</si>
  <si>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</si>
  <si>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</si>
  <si>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</si>
  <si>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</si>
  <si>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</si>
  <si>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</si>
  <si>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</si>
  <si>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</si>
  <si>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</si>
  <si>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</si>
  <si>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</si>
  <si>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</si>
  <si>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</si>
  <si>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</si>
  <si>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</si>
  <si>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</si>
  <si>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</si>
  <si>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</si>
  <si>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</si>
  <si>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</si>
  <si>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</si>
  <si>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</si>
  <si>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</si>
  <si>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</si>
  <si>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</si>
  <si>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</si>
  <si>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</si>
  <si>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</si>
  <si>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</si>
  <si>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</si>
  <si>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</si>
  <si>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</si>
  <si>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</si>
  <si>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</si>
  <si>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</si>
  <si>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</si>
  <si>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</si>
  <si>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</si>
  <si>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</si>
  <si>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</si>
  <si>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</si>
  <si>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</si>
  <si>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</si>
  <si>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</si>
  <si>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</si>
  <si>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</si>
  <si>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</si>
  <si>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</si>
  <si>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3</t>
  </si>
  <si>
    <r>
      <t xml:space="preserve">к </t>
    </r>
    <r>
      <rPr>
        <b/>
        <sz val="9"/>
        <color indexed="8"/>
        <rFont val="Arial"/>
        <family val="2"/>
        <charset val="204"/>
      </rPr>
      <t>приказу Первого заместителя</t>
    </r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</si>
  <si>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</si>
  <si>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</si>
  <si>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</si>
  <si>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</si>
  <si>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</si>
  <si>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КОНСОЛИДИРОВАННЫЙ ОТЧЕТ О ДВИЖЕНИИ ДЕНЕЖНЫХ СРЕДСТВ  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</si>
  <si>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</si>
  <si>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</si>
  <si>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</si>
  <si>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</si>
  <si>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</si>
  <si>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</si>
  <si>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</si>
  <si>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</si>
  <si>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</si>
  <si>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</si>
  <si>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</si>
  <si>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</si>
  <si>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</si>
  <si>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</si>
  <si>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</si>
  <si>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</si>
  <si>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</si>
  <si>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</si>
  <si>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</si>
  <si>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</si>
  <si>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</si>
  <si>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</si>
  <si>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</si>
  <si>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</si>
  <si>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</si>
  <si>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</si>
  <si>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</si>
  <si>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</si>
  <si>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</si>
  <si>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</si>
  <si>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</si>
  <si>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</si>
  <si>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</si>
  <si>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</si>
  <si>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</si>
  <si>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</si>
  <si>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</si>
  <si>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</si>
  <si>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</si>
  <si>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</si>
  <si>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</si>
  <si>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</si>
  <si>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</si>
  <si>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</si>
  <si>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</si>
  <si>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</si>
  <si>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</si>
  <si>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</si>
  <si>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</si>
  <si>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</si>
  <si>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</si>
  <si>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</si>
  <si>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</si>
  <si>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</si>
  <si>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</si>
  <si>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</si>
  <si>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</si>
  <si>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</si>
  <si>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</si>
  <si>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</si>
  <si>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</si>
  <si>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</si>
  <si>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</si>
  <si>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</si>
  <si>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</si>
  <si>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</si>
  <si>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</si>
  <si>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</si>
  <si>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</si>
  <si>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</si>
  <si>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</si>
  <si>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</si>
  <si>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</si>
  <si>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</si>
  <si>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</si>
  <si>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</si>
  <si>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</si>
  <si>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</si>
  <si>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</si>
  <si>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</si>
  <si>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</si>
  <si>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</si>
  <si>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</si>
  <si>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</si>
  <si>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</si>
  <si>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</si>
  <si>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</si>
  <si>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</si>
  <si>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</si>
  <si>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</si>
  <si>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</si>
  <si>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</si>
  <si>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</si>
  <si>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</si>
  <si>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</si>
  <si>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</si>
  <si>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</si>
  <si>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</si>
  <si>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</si>
  <si>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</si>
  <si>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</si>
  <si>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</si>
  <si>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</si>
  <si>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</si>
  <si>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</si>
  <si>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</si>
  <si>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</si>
  <si>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</si>
  <si>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</si>
  <si>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</si>
  <si>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</si>
  <si>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</si>
  <si>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</si>
  <si>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</si>
  <si>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</si>
  <si>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</si>
  <si>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</si>
  <si>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</si>
  <si>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</si>
  <si>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</si>
  <si>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</si>
  <si>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</si>
  <si>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</si>
  <si>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</si>
  <si>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</si>
  <si>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</si>
  <si>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</si>
  <si>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</si>
  <si>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</si>
  <si>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</si>
  <si>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</si>
  <si>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</si>
  <si>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</si>
  <si>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</si>
  <si>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</si>
  <si>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</si>
  <si>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</si>
  <si>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</si>
  <si>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</si>
  <si>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</si>
  <si>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</si>
  <si>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</si>
  <si>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</si>
  <si>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</si>
  <si>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</si>
  <si>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</si>
  <si>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</si>
  <si>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</si>
  <si>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</si>
  <si>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</si>
  <si>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</si>
  <si>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</si>
  <si>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</si>
  <si>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</si>
  <si>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</si>
  <si>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</si>
  <si>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</si>
  <si>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</si>
  <si>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место печати</t>
  </si>
  <si>
    <t xml:space="preserve">Главный бухгалтер                                                      ___________________                       </t>
  </si>
  <si>
    <t xml:space="preserve"> Оразбекова Динара Тлеукеновна</t>
  </si>
  <si>
    <t>отчетный период  на 30.09.2022 года</t>
  </si>
  <si>
    <t>Сальдо на 30 сентября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</si>
</sst>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</cellStyleXfs>
  <cellXfs count="269">
    <xf numFmtId="0" fontId="0" fillId="0" borderId="0" xfId="0"/>
    <xf numFmtId="164" fontId="3" fillId="0" borderId="0" xfId="2" applyFont="1" applyFill="1" applyAlignment="1">
      <alignment vertical="top" wrapText="1"/>
    </xf>
    <xf numFmtId="164" fontId="3" fillId="0" borderId="0" xfId="2" applyFont="1" applyFill="1" applyAlignment="1"/>
    <xf numFmtId="49" fontId="3" fillId="0" borderId="0" xfId="2" applyNumberFormat="1" applyFont="1" applyFill="1" applyAlignment="1" applyProtection="1">
      <protection locked="0"/>
    </xf>
    <xf numFmtId="0" fontId="2" fillId="0" borderId="0" xfId="0" applyFont="1" applyFill="1" applyAlignment="1">
      <alignment horizontal="right"/>
    </xf>
    <xf numFmtId="165" fontId="3" fillId="0" borderId="0" xfId="2" applyNumberFormat="1" applyFont="1" applyFill="1" applyProtection="1"/>
    <xf numFmtId="164" fontId="3" fillId="0" borderId="0" xfId="2" applyFont="1" applyFill="1"/>
    <xf numFmtId="164" fontId="3" fillId="0" borderId="0" xfId="2" applyFont="1" applyFill="1" applyAlignment="1" applyProtection="1">
      <alignment horizontal="right"/>
      <protection locked="0"/>
    </xf>
    <xf numFmtId="165" fontId="3" fillId="0" borderId="0" xfId="2" applyNumberFormat="1" applyFont="1" applyFill="1" applyAlignment="1" applyProtection="1">
      <alignment horizontal="right"/>
      <protection locked="0"/>
    </xf>
    <xf numFmtId="165" fontId="4" fillId="0" borderId="0" xfId="2" applyNumberFormat="1" applyFont="1" applyFill="1" applyProtection="1">
      <protection locked="0"/>
    </xf>
    <xf numFmtId="164" fontId="4" fillId="0" borderId="0" xfId="2" applyFont="1" applyFill="1" applyAlignment="1" applyProtection="1">
      <alignment horizontal="left" wrapText="1"/>
      <protection locked="0"/>
    </xf>
    <xf numFmtId="164" fontId="3" fillId="0" borderId="0" xfId="2" applyFont="1" applyFill="1" applyBorder="1" applyAlignment="1"/>
    <xf numFmtId="1" fontId="3" fillId="0" borderId="0" xfId="2" applyNumberFormat="1" applyFont="1" applyFill="1" applyAlignment="1">
      <alignment horizontal="left" vertical="top" wrapText="1"/>
    </xf>
    <xf numFmtId="164" fontId="4" fillId="0" borderId="0" xfId="2" applyFont="1" applyFill="1" applyAlignment="1" applyProtection="1">
      <alignment horizontal="left" vertical="top" wrapText="1"/>
      <protection locked="0"/>
    </xf>
    <xf numFmtId="164" fontId="3" fillId="0" borderId="0" xfId="2" applyFont="1" applyFill="1" applyAlignment="1" applyProtection="1">
      <protection locked="0"/>
    </xf>
    <xf numFmtId="165" fontId="3" fillId="0" borderId="0" xfId="2" applyNumberFormat="1" applyFont="1" applyFill="1" applyAlignment="1" applyProtection="1">
      <protection locked="0"/>
    </xf>
    <xf numFmtId="0" fontId="5" fillId="0" borderId="0" xfId="2" applyNumberFormat="1" applyFont="1" applyFill="1" applyAlignment="1" applyProtection="1">
      <alignment horizontal="right" vertical="top" wrapText="1"/>
    </xf>
    <xf numFmtId="0" fontId="5" fillId="0" borderId="0" xfId="2" applyNumberFormat="1" applyFont="1" applyFill="1" applyAlignment="1" applyProtection="1">
      <alignment vertical="top" wrapText="1"/>
      <protection locked="0"/>
    </xf>
    <xf numFmtId="0" fontId="5" fillId="0" borderId="0" xfId="2" applyNumberFormat="1" applyFont="1" applyFill="1" applyAlignment="1" applyProtection="1">
      <protection locked="0"/>
    </xf>
    <xf numFmtId="14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Alignment="1" applyProtection="1">
      <alignment vertical="top" wrapText="1"/>
      <protection locked="0"/>
    </xf>
    <xf numFmtId="0" fontId="3" fillId="0" borderId="1" xfId="2" applyNumberFormat="1" applyFont="1" applyFill="1" applyBorder="1" applyAlignment="1" applyProtection="1">
      <protection locked="0"/>
    </xf>
    <xf numFmtId="0" fontId="3" fillId="0" borderId="1" xfId="2" applyNumberFormat="1" applyFont="1" applyFill="1" applyBorder="1" applyAlignment="1" applyProtection="1"/>
    <xf numFmtId="165" fontId="3" fillId="0" borderId="0" xfId="2" applyNumberFormat="1" applyFont="1" applyFill="1" applyAlignment="1" applyProtection="1">
      <alignment horizontal="center" vertical="center"/>
    </xf>
    <xf numFmtId="164" fontId="3" fillId="0" borderId="0" xfId="2" applyFont="1" applyFill="1" applyAlignment="1">
      <alignment horizontal="center" vertical="center"/>
    </xf>
    <xf numFmtId="0" fontId="5" fillId="0" borderId="2" xfId="2" applyNumberFormat="1" applyFont="1" applyFill="1" applyBorder="1" applyAlignment="1" applyProtection="1">
      <alignment vertical="top" wrapText="1"/>
    </xf>
    <xf numFmtId="0" fontId="5" fillId="0" borderId="2" xfId="2" applyNumberFormat="1" applyFont="1" applyFill="1" applyBorder="1" applyProtection="1"/>
    <xf numFmtId="166" fontId="5" fillId="0" borderId="2" xfId="2" applyNumberFormat="1" applyFont="1" applyFill="1" applyBorder="1" applyAlignment="1" applyProtection="1">
      <alignment horizontal="right"/>
      <protection locked="0"/>
    </xf>
    <xf numFmtId="165" fontId="5" fillId="0" borderId="0" xfId="2" applyNumberFormat="1" applyFont="1" applyFill="1" applyProtection="1"/>
    <xf numFmtId="164" fontId="5" fillId="0" borderId="0" xfId="2" applyFont="1" applyFill="1"/>
    <xf numFmtId="0" fontId="3" fillId="0" borderId="2" xfId="2" applyNumberFormat="1" applyFont="1" applyFill="1" applyBorder="1" applyAlignment="1" applyProtection="1">
      <alignment vertical="top" wrapText="1"/>
    </xf>
    <xf numFmtId="0" fontId="3" fillId="0" borderId="2" xfId="2" applyNumberFormat="1" applyFont="1" applyFill="1" applyBorder="1" applyAlignment="1" applyProtection="1">
      <alignment horizontal="center"/>
    </xf>
    <xf numFmtId="166" fontId="3" fillId="0" borderId="2" xfId="2" applyNumberFormat="1" applyFont="1" applyFill="1" applyBorder="1" applyAlignment="1" applyProtection="1">
      <alignment horizontal="right" wrapText="1"/>
      <protection locked="0"/>
    </xf>
    <xf numFmtId="166" fontId="3" fillId="0" borderId="2" xfId="2" applyNumberFormat="1" applyFont="1" applyFill="1" applyBorder="1" applyAlignment="1" applyProtection="1">
      <alignment horizontal="right"/>
      <protection locked="0"/>
    </xf>
    <xf numFmtId="166" fontId="3" fillId="0" borderId="2" xfId="2" applyNumberFormat="1" applyFont="1" applyFill="1" applyBorder="1" applyAlignment="1" applyProtection="1">
      <alignment horizontal="right"/>
    </xf>
    <xf numFmtId="166" fontId="3" fillId="0" borderId="2" xfId="2" quotePrefix="1" applyNumberFormat="1" applyFont="1" applyFill="1" applyBorder="1" applyAlignment="1" applyProtection="1">
      <alignment horizontal="right" wrapText="1"/>
    </xf>
    <xf numFmtId="0" fontId="2" fillId="0" borderId="2" xfId="0" applyFont="1" applyFill="1" applyBorder="1" applyAlignment="1" applyProtection="1">
      <alignment horizontal="left" indent="2"/>
    </xf>
    <xf numFmtId="0" fontId="6" fillId="0" borderId="2" xfId="2" applyNumberFormat="1" applyFont="1" applyFill="1" applyBorder="1" applyAlignment="1" applyProtection="1">
      <alignment horizontal="center"/>
    </xf>
    <xf numFmtId="166" fontId="6" fillId="0" borderId="2" xfId="2" applyNumberFormat="1" applyFont="1" applyFill="1" applyBorder="1" applyAlignment="1" applyProtection="1">
      <alignment horizontal="right"/>
      <protection locked="0"/>
    </xf>
    <xf numFmtId="165" fontId="6" fillId="0" borderId="0" xfId="2" applyNumberFormat="1" applyFont="1" applyFill="1" applyProtection="1"/>
    <xf numFmtId="164" fontId="6" fillId="0" borderId="0" xfId="2" applyFont="1" applyFill="1"/>
    <xf numFmtId="49" fontId="3" fillId="0" borderId="2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center"/>
    </xf>
    <xf numFmtId="166" fontId="5" fillId="0" borderId="2" xfId="2" quotePrefix="1" applyNumberFormat="1" applyFont="1" applyFill="1" applyBorder="1" applyAlignment="1" applyProtection="1">
      <alignment horizontal="right" wrapText="1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 indent="2"/>
    </xf>
    <xf numFmtId="0" fontId="5" fillId="0" borderId="2" xfId="2" applyNumberFormat="1" applyFont="1" applyFill="1" applyBorder="1" applyAlignment="1" applyProtection="1">
      <alignment horizontal="left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66" fontId="5" fillId="0" borderId="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Fill="1" applyAlignment="1" applyProtection="1">
      <alignment horizontal="center" vertical="center"/>
    </xf>
    <xf numFmtId="164" fontId="5" fillId="0" borderId="0" xfId="2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indent="1"/>
      <protection hidden="1"/>
    </xf>
    <xf numFmtId="166" fontId="5" fillId="0" borderId="2" xfId="2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left" wrapText="1" indent="1"/>
      <protection hidden="1"/>
    </xf>
    <xf numFmtId="165" fontId="3" fillId="0" borderId="0" xfId="2" applyNumberFormat="1" applyFont="1" applyFill="1" applyBorder="1" applyProtection="1"/>
    <xf numFmtId="164" fontId="3" fillId="0" borderId="0" xfId="2" applyFont="1" applyFill="1" applyBorder="1"/>
    <xf numFmtId="0" fontId="5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horizontal="center"/>
    </xf>
    <xf numFmtId="166" fontId="5" fillId="0" borderId="0" xfId="2" quotePrefix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Protection="1">
      <protection locked="0"/>
    </xf>
    <xf numFmtId="4" fontId="3" fillId="0" borderId="0" xfId="2" applyNumberFormat="1" applyFont="1" applyFill="1" applyProtection="1"/>
    <xf numFmtId="0" fontId="5" fillId="0" borderId="0" xfId="2" applyNumberFormat="1" applyFont="1" applyFill="1" applyAlignment="1" applyProtection="1">
      <alignment horizontal="left" vertical="top" wrapText="1"/>
      <protection locked="0"/>
    </xf>
    <xf numFmtId="0" fontId="5" fillId="0" borderId="0" xfId="2" applyNumberFormat="1" applyFont="1" applyFill="1" applyProtection="1">
      <protection locked="0"/>
    </xf>
    <xf numFmtId="164" fontId="3" fillId="0" borderId="0" xfId="2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3" fillId="0" borderId="0" xfId="2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protection locked="0"/>
    </xf>
    <xf numFmtId="164" fontId="5" fillId="0" borderId="0" xfId="2" applyFont="1" applyFill="1" applyAlignment="1">
      <alignment horizontal="left" vertical="top" wrapText="1"/>
    </xf>
    <xf numFmtId="49" fontId="3" fillId="0" borderId="0" xfId="2" applyNumberFormat="1" applyFont="1" applyFill="1" applyProtection="1">
      <protection locked="0"/>
    </xf>
    <xf numFmtId="165" fontId="3" fillId="0" borderId="0" xfId="2" applyNumberFormat="1" applyFont="1" applyFill="1" applyProtection="1">
      <protection locked="0"/>
    </xf>
    <xf numFmtId="164" fontId="8" fillId="0" borderId="0" xfId="2" applyFont="1" applyFill="1" applyAlignment="1">
      <alignment horizontal="left" vertical="top" wrapText="1"/>
    </xf>
    <xf numFmtId="49" fontId="8" fillId="0" borderId="0" xfId="2" applyNumberFormat="1" applyFont="1" applyFill="1" applyProtection="1">
      <protection locked="0"/>
    </xf>
    <xf numFmtId="164" fontId="9" fillId="0" borderId="0" xfId="2" applyFont="1" applyFill="1" applyAlignment="1">
      <alignment horizontal="left" vertical="top" wrapText="1"/>
    </xf>
    <xf numFmtId="164" fontId="10" fillId="0" borderId="0" xfId="2" applyFont="1" applyFill="1" applyAlignment="1">
      <alignment vertical="top" wrapText="1"/>
    </xf>
    <xf numFmtId="164" fontId="10" fillId="0" borderId="0" xfId="2" applyFont="1" applyFill="1"/>
    <xf numFmtId="49" fontId="10" fillId="0" borderId="0" xfId="2" applyNumberFormat="1" applyFont="1" applyFill="1" applyProtection="1">
      <protection locked="0"/>
    </xf>
    <xf numFmtId="165" fontId="10" fillId="0" borderId="0" xfId="2" applyNumberFormat="1" applyFont="1" applyFill="1" applyProtection="1">
      <protection locked="0"/>
    </xf>
    <xf numFmtId="0" fontId="11" fillId="0" borderId="0" xfId="2" applyNumberFormat="1" applyFont="1" applyFill="1" applyAlignment="1"/>
    <xf numFmtId="0" fontId="0" fillId="0" borderId="0" xfId="0" applyFill="1" applyAlignment="1">
      <alignment horizontal="right"/>
    </xf>
    <xf numFmtId="0" fontId="12" fillId="0" borderId="0" xfId="2" applyNumberFormat="1" applyFont="1" applyFill="1" applyProtection="1"/>
    <xf numFmtId="0" fontId="13" fillId="0" borderId="0" xfId="2" applyNumberFormat="1" applyFont="1" applyFill="1" applyProtection="1"/>
    <xf numFmtId="0" fontId="14" fillId="0" borderId="0" xfId="2" applyNumberFormat="1" applyFont="1" applyFill="1" applyProtection="1"/>
    <xf numFmtId="0" fontId="6" fillId="0" borderId="0" xfId="2" applyNumberFormat="1" applyFont="1" applyFill="1" applyProtection="1"/>
    <xf numFmtId="0" fontId="3" fillId="0" borderId="0" xfId="2" applyNumberFormat="1" applyFont="1" applyFill="1" applyProtection="1"/>
    <xf numFmtId="0" fontId="3" fillId="0" borderId="0" xfId="2" applyNumberFormat="1" applyFont="1" applyFill="1"/>
    <xf numFmtId="0" fontId="11" fillId="0" borderId="0" xfId="2" applyNumberFormat="1" applyFont="1" applyFill="1" applyAlignment="1">
      <alignment horizontal="right"/>
    </xf>
    <xf numFmtId="0" fontId="11" fillId="0" borderId="0" xfId="2" applyNumberFormat="1" applyFont="1" applyFill="1"/>
    <xf numFmtId="0" fontId="15" fillId="0" borderId="0" xfId="2" applyNumberFormat="1" applyFont="1" applyFill="1" applyAlignment="1" applyProtection="1">
      <alignment horizontal="right"/>
      <protection locked="0"/>
    </xf>
    <xf numFmtId="0" fontId="11" fillId="0" borderId="0" xfId="2" applyNumberFormat="1" applyFont="1" applyFill="1" applyAlignment="1" applyProtection="1">
      <protection locked="0"/>
    </xf>
    <xf numFmtId="0" fontId="11" fillId="0" borderId="0" xfId="2" applyNumberFormat="1" applyFont="1" applyFill="1" applyProtection="1">
      <protection locked="0"/>
    </xf>
    <xf numFmtId="49" fontId="3" fillId="0" borderId="0" xfId="2" applyNumberFormat="1" applyFont="1" applyFill="1" applyBorder="1" applyProtection="1">
      <protection locked="0"/>
    </xf>
    <xf numFmtId="14" fontId="3" fillId="0" borderId="0" xfId="2" applyNumberFormat="1" applyFont="1" applyFill="1" applyBorder="1" applyProtection="1">
      <protection locked="0"/>
    </xf>
    <xf numFmtId="0" fontId="11" fillId="0" borderId="1" xfId="2" applyNumberFormat="1" applyFont="1" applyFill="1" applyBorder="1" applyAlignment="1" applyProtection="1">
      <alignment horizontal="right"/>
      <protection locked="0"/>
    </xf>
    <xf numFmtId="0" fontId="11" fillId="0" borderId="1" xfId="2" applyNumberFormat="1" applyFont="1" applyFill="1" applyBorder="1" applyAlignment="1" applyProtection="1">
      <alignment horizontal="right"/>
    </xf>
    <xf numFmtId="0" fontId="12" fillId="0" borderId="0" xfId="2" applyNumberFormat="1" applyFont="1" applyFill="1" applyAlignment="1" applyProtection="1">
      <alignment vertical="center"/>
    </xf>
    <xf numFmtId="0" fontId="13" fillId="0" borderId="0" xfId="2" applyNumberFormat="1" applyFont="1" applyFill="1" applyAlignment="1" applyProtection="1">
      <alignment vertical="center"/>
    </xf>
    <xf numFmtId="0" fontId="14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>
      <alignment vertical="center"/>
    </xf>
    <xf numFmtId="0" fontId="12" fillId="0" borderId="0" xfId="0" applyFont="1" applyFill="1" applyAlignment="1" applyProtection="1">
      <alignment horizontal="center" textRotation="90" wrapText="1"/>
    </xf>
    <xf numFmtId="0" fontId="16" fillId="0" borderId="0" xfId="0" applyFont="1" applyFill="1" applyAlignment="1" applyProtection="1">
      <alignment horizontal="center" textRotation="90" wrapText="1"/>
    </xf>
    <xf numFmtId="0" fontId="11" fillId="0" borderId="2" xfId="2" applyNumberFormat="1" applyFont="1" applyFill="1" applyBorder="1" applyAlignment="1" applyProtection="1">
      <alignment wrapText="1"/>
    </xf>
    <xf numFmtId="49" fontId="11" fillId="0" borderId="2" xfId="2" applyNumberFormat="1" applyFont="1" applyFill="1" applyBorder="1" applyAlignment="1" applyProtection="1">
      <alignment horizontal="center"/>
    </xf>
    <xf numFmtId="166" fontId="11" fillId="0" borderId="2" xfId="2" applyNumberFormat="1" applyFont="1" applyFill="1" applyBorder="1" applyProtection="1">
      <protection locked="0"/>
    </xf>
    <xf numFmtId="166" fontId="12" fillId="0" borderId="0" xfId="0" applyNumberFormat="1" applyFont="1" applyFill="1" applyAlignment="1" applyProtection="1"/>
    <xf numFmtId="166" fontId="12" fillId="0" borderId="0" xfId="2" applyNumberFormat="1" applyFont="1" applyFill="1" applyProtection="1"/>
    <xf numFmtId="166" fontId="14" fillId="0" borderId="0" xfId="2" applyNumberFormat="1" applyFont="1" applyFill="1" applyProtection="1"/>
    <xf numFmtId="0" fontId="15" fillId="0" borderId="2" xfId="2" applyNumberFormat="1" applyFont="1" applyFill="1" applyBorder="1" applyAlignment="1" applyProtection="1">
      <alignment wrapText="1"/>
    </xf>
    <xf numFmtId="49" fontId="15" fillId="0" borderId="2" xfId="2" applyNumberFormat="1" applyFont="1" applyFill="1" applyBorder="1" applyAlignment="1" applyProtection="1">
      <alignment horizontal="center"/>
    </xf>
    <xf numFmtId="166" fontId="15" fillId="0" borderId="2" xfId="2" quotePrefix="1" applyNumberFormat="1" applyFont="1" applyFill="1" applyBorder="1" applyAlignment="1" applyProtection="1">
      <alignment horizontal="center"/>
    </xf>
    <xf numFmtId="166" fontId="17" fillId="0" borderId="0" xfId="2" applyNumberFormat="1" applyFont="1" applyFill="1" applyProtection="1"/>
    <xf numFmtId="0" fontId="18" fillId="0" borderId="0" xfId="2" applyNumberFormat="1" applyFont="1" applyFill="1" applyProtection="1"/>
    <xf numFmtId="0" fontId="19" fillId="0" borderId="0" xfId="2" applyNumberFormat="1" applyFont="1" applyFill="1" applyProtection="1"/>
    <xf numFmtId="0" fontId="20" fillId="0" borderId="0" xfId="2" applyNumberFormat="1" applyFont="1" applyFill="1" applyProtection="1"/>
    <xf numFmtId="0" fontId="5" fillId="0" borderId="0" xfId="2" applyNumberFormat="1" applyFont="1" applyFill="1" applyProtection="1"/>
    <xf numFmtId="0" fontId="5" fillId="0" borderId="0" xfId="2" applyNumberFormat="1" applyFont="1" applyFill="1"/>
    <xf numFmtId="166" fontId="13" fillId="0" borderId="0" xfId="2" applyNumberFormat="1" applyFont="1" applyFill="1" applyProtection="1"/>
    <xf numFmtId="0" fontId="21" fillId="0" borderId="0" xfId="2" applyNumberFormat="1" applyFont="1" applyFill="1" applyProtection="1"/>
    <xf numFmtId="166" fontId="18" fillId="0" borderId="0" xfId="2" applyNumberFormat="1" applyFont="1" applyFill="1" applyProtection="1"/>
    <xf numFmtId="166" fontId="11" fillId="0" borderId="2" xfId="2" applyNumberFormat="1" applyFont="1" applyFill="1" applyBorder="1" applyAlignment="1" applyProtection="1">
      <protection locked="0"/>
    </xf>
    <xf numFmtId="166" fontId="11" fillId="0" borderId="6" xfId="2" applyNumberFormat="1" applyFont="1" applyFill="1" applyBorder="1" applyProtection="1">
      <protection locked="0"/>
    </xf>
    <xf numFmtId="166" fontId="15" fillId="0" borderId="2" xfId="2" applyNumberFormat="1" applyFont="1" applyFill="1" applyBorder="1" applyProtection="1">
      <protection locked="0"/>
    </xf>
    <xf numFmtId="166" fontId="15" fillId="0" borderId="6" xfId="2" applyNumberFormat="1" applyFont="1" applyFill="1" applyBorder="1" applyProtection="1">
      <protection locked="0"/>
    </xf>
    <xf numFmtId="0" fontId="17" fillId="0" borderId="0" xfId="2" applyNumberFormat="1" applyFont="1" applyFill="1" applyProtection="1"/>
    <xf numFmtId="0" fontId="11" fillId="0" borderId="2" xfId="2" applyNumberFormat="1" applyFont="1" applyFill="1" applyBorder="1" applyProtection="1"/>
    <xf numFmtId="167" fontId="22" fillId="0" borderId="2" xfId="2" applyNumberFormat="1" applyFont="1" applyFill="1" applyBorder="1" applyProtection="1">
      <protection locked="0"/>
    </xf>
    <xf numFmtId="0" fontId="11" fillId="0" borderId="0" xfId="2" applyNumberFormat="1" applyFont="1" applyFill="1" applyBorder="1"/>
    <xf numFmtId="0" fontId="23" fillId="0" borderId="0" xfId="2" applyNumberFormat="1" applyFont="1" applyFill="1" applyAlignment="1" applyProtection="1">
      <alignment horizontal="left" vertical="top" wrapText="1"/>
      <protection locked="0"/>
    </xf>
    <xf numFmtId="0" fontId="12" fillId="0" borderId="0" xfId="2" applyNumberFormat="1" applyFont="1" applyFill="1" applyProtection="1">
      <protection locked="0"/>
    </xf>
    <xf numFmtId="0" fontId="13" fillId="0" borderId="0" xfId="2" applyNumberFormat="1" applyFont="1" applyFill="1" applyProtection="1">
      <protection locked="0"/>
    </xf>
    <xf numFmtId="0" fontId="14" fillId="0" borderId="0" xfId="2" applyNumberFormat="1" applyFont="1" applyFill="1" applyProtection="1">
      <protection locked="0"/>
    </xf>
    <xf numFmtId="0" fontId="6" fillId="0" borderId="0" xfId="2" applyNumberFormat="1" applyFont="1" applyFill="1" applyProtection="1">
      <protection locked="0"/>
    </xf>
    <xf numFmtId="0" fontId="23" fillId="0" borderId="0" xfId="2" applyNumberFormat="1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11" fillId="0" borderId="0" xfId="2" applyNumberFormat="1" applyFont="1" applyFill="1" applyBorder="1" applyAlignment="1" applyProtection="1">
      <alignment horizontal="center" wrapText="1"/>
      <protection locked="0"/>
    </xf>
    <xf numFmtId="0" fontId="2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165" fontId="28" fillId="0" borderId="0" xfId="1" applyNumberFormat="1" applyFont="1" applyFill="1" applyProtection="1"/>
    <xf numFmtId="0" fontId="0" fillId="0" borderId="0" xfId="0" applyFont="1" applyFill="1"/>
    <xf numFmtId="0" fontId="29" fillId="0" borderId="0" xfId="0" applyFont="1" applyFill="1" applyAlignment="1" applyProtection="1">
      <alignment horizontal="right" vertical="top"/>
    </xf>
    <xf numFmtId="3" fontId="29" fillId="0" borderId="0" xfId="0" applyNumberFormat="1" applyFont="1" applyFill="1" applyAlignment="1" applyProtection="1">
      <alignment horizontal="right" vertical="top"/>
    </xf>
    <xf numFmtId="0" fontId="9" fillId="0" borderId="0" xfId="0" applyFont="1" applyFill="1" applyProtection="1"/>
    <xf numFmtId="0" fontId="3" fillId="0" borderId="0" xfId="0" applyFont="1" applyFill="1" applyAlignment="1" applyProtection="1">
      <alignment horizontal="center" vertical="top"/>
      <protection locked="0"/>
    </xf>
    <xf numFmtId="0" fontId="29" fillId="0" borderId="0" xfId="0" applyFont="1" applyFill="1" applyAlignment="1">
      <alignment horizontal="right"/>
    </xf>
    <xf numFmtId="0" fontId="31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</xf>
    <xf numFmtId="0" fontId="32" fillId="0" borderId="0" xfId="0" applyFont="1" applyFill="1" applyAlignment="1" applyProtection="1">
      <alignment horizontal="center" vertical="top"/>
    </xf>
    <xf numFmtId="0" fontId="32" fillId="0" borderId="0" xfId="0" applyFont="1" applyFill="1" applyAlignment="1">
      <alignment horizontal="center"/>
    </xf>
    <xf numFmtId="164" fontId="32" fillId="0" borderId="0" xfId="0" applyNumberFormat="1" applyFont="1" applyFill="1" applyAlignment="1">
      <alignment horizontal="center"/>
    </xf>
    <xf numFmtId="0" fontId="3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NumberFormat="1" applyFont="1" applyFill="1" applyBorder="1" applyProtection="1">
      <protection locked="0"/>
    </xf>
    <xf numFmtId="0" fontId="5" fillId="0" borderId="2" xfId="0" applyNumberFormat="1" applyFont="1" applyFill="1" applyBorder="1" applyProtection="1"/>
    <xf numFmtId="169" fontId="5" fillId="0" borderId="2" xfId="0" applyNumberFormat="1" applyFont="1" applyFill="1" applyBorder="1" applyAlignment="1" applyProtection="1">
      <alignment horizontal="center" vertical="top"/>
      <protection locked="0"/>
    </xf>
    <xf numFmtId="3" fontId="5" fillId="0" borderId="2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Protection="1"/>
    <xf numFmtId="0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 applyProtection="1">
      <alignment horizontal="right"/>
      <protection locked="0"/>
    </xf>
    <xf numFmtId="169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3" fillId="0" borderId="2" xfId="4" applyNumberFormat="1" applyFont="1" applyFill="1" applyBorder="1" applyAlignment="1" applyProtection="1">
      <alignment horizontal="right" wrapText="1"/>
      <protection locked="0"/>
    </xf>
    <xf numFmtId="0" fontId="3" fillId="0" borderId="2" xfId="0" applyNumberFormat="1" applyFont="1" applyFill="1" applyBorder="1" applyAlignment="1" applyProtection="1">
      <alignment horizontal="left" vertical="top"/>
    </xf>
    <xf numFmtId="3" fontId="3" fillId="0" borderId="2" xfId="0" applyNumberFormat="1" applyFont="1" applyFill="1" applyBorder="1" applyAlignment="1" applyProtection="1">
      <alignment horizontal="right" vertical="top" wrapText="1"/>
      <protection locked="0"/>
    </xf>
    <xf numFmtId="3" fontId="3" fillId="0" borderId="2" xfId="4" applyNumberFormat="1" applyFont="1" applyFill="1" applyBorder="1" applyAlignment="1" applyProtection="1">
      <alignment horizontal="right" vertical="top" wrapText="1"/>
      <protection locked="0"/>
    </xf>
    <xf numFmtId="0" fontId="33" fillId="0" borderId="0" xfId="0" applyFont="1" applyFill="1" applyProtection="1">
      <protection locked="0"/>
    </xf>
    <xf numFmtId="3" fontId="3" fillId="0" borderId="2" xfId="5" applyNumberFormat="1" applyFont="1" applyFill="1" applyBorder="1" applyAlignment="1" applyProtection="1">
      <alignment horizontal="right" wrapText="1"/>
      <protection locked="0"/>
    </xf>
    <xf numFmtId="3" fontId="5" fillId="0" borderId="2" xfId="0" applyNumberFormat="1" applyFont="1" applyFill="1" applyBorder="1" applyAlignment="1" applyProtection="1">
      <alignment horizontal="right"/>
    </xf>
    <xf numFmtId="3" fontId="5" fillId="0" borderId="2" xfId="0" applyNumberFormat="1" applyFont="1" applyFill="1" applyBorder="1" applyAlignment="1" applyProtection="1">
      <alignment horizontal="right" vertical="top"/>
    </xf>
    <xf numFmtId="3" fontId="3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2" xfId="5" applyNumberFormat="1" applyFont="1" applyFill="1" applyBorder="1" applyAlignment="1" applyProtection="1">
      <alignment horizontal="left" wrapText="1"/>
      <protection locked="0"/>
    </xf>
    <xf numFmtId="0" fontId="5" fillId="0" borderId="2" xfId="0" applyNumberFormat="1" applyFont="1" applyFill="1" applyBorder="1" applyAlignment="1" applyProtection="1">
      <alignment wrapText="1"/>
    </xf>
    <xf numFmtId="3" fontId="5" fillId="0" borderId="2" xfId="0" applyNumberFormat="1" applyFont="1" applyFill="1" applyBorder="1" applyProtection="1"/>
    <xf numFmtId="3" fontId="5" fillId="0" borderId="2" xfId="0" applyNumberFormat="1" applyFont="1" applyFill="1" applyBorder="1" applyAlignment="1" applyProtection="1"/>
    <xf numFmtId="3" fontId="5" fillId="0" borderId="2" xfId="0" applyNumberFormat="1" applyFont="1" applyFill="1" applyBorder="1" applyAlignment="1" applyProtection="1">
      <alignment horizontal="left" vertical="top" wrapText="1"/>
      <protection locked="0"/>
    </xf>
    <xf numFmtId="3" fontId="5" fillId="0" borderId="2" xfId="0" applyNumberFormat="1" applyFont="1" applyFill="1" applyBorder="1" applyProtection="1">
      <protection locked="0"/>
    </xf>
    <xf numFmtId="0" fontId="3" fillId="0" borderId="2" xfId="0" applyNumberFormat="1" applyFont="1" applyFill="1" applyBorder="1" applyAlignment="1" applyProtection="1">
      <alignment vertical="top" wrapText="1"/>
    </xf>
    <xf numFmtId="3" fontId="5" fillId="0" borderId="2" xfId="0" applyNumberFormat="1" applyFont="1" applyFill="1" applyBorder="1" applyAlignment="1" applyProtection="1">
      <alignment horizontal="right" wrapText="1"/>
      <protection locked="0"/>
    </xf>
    <xf numFmtId="3" fontId="5" fillId="0" borderId="2" xfId="4" applyNumberFormat="1" applyFont="1" applyFill="1" applyBorder="1" applyAlignment="1" applyProtection="1">
      <alignment horizontal="right" wrapText="1"/>
      <protection locked="0"/>
    </xf>
    <xf numFmtId="3" fontId="3" fillId="0" borderId="2" xfId="0" applyNumberFormat="1" applyFont="1" applyFill="1" applyBorder="1" applyAlignment="1" applyProtection="1">
      <protection locked="0"/>
    </xf>
    <xf numFmtId="3" fontId="3" fillId="0" borderId="2" xfId="4" applyNumberFormat="1" applyFont="1" applyFill="1" applyBorder="1" applyAlignment="1" applyProtection="1">
      <protection locked="0"/>
    </xf>
    <xf numFmtId="3" fontId="3" fillId="0" borderId="2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Alignment="1" applyProtection="1">
      <alignment wrapText="1"/>
      <protection locked="0"/>
    </xf>
    <xf numFmtId="0" fontId="11" fillId="0" borderId="0" xfId="0" applyNumberFormat="1" applyFont="1" applyFill="1" applyAlignment="1" applyProtection="1">
      <alignment horizontal="left" indent="1"/>
      <protection locked="0"/>
    </xf>
    <xf numFmtId="164" fontId="34" fillId="0" borderId="0" xfId="0" applyNumberFormat="1" applyFont="1" applyFill="1" applyAlignment="1" applyProtection="1">
      <alignment horizontal="left" indent="1"/>
      <protection locked="0"/>
    </xf>
    <xf numFmtId="0" fontId="35" fillId="0" borderId="0" xfId="0" applyFont="1" applyFill="1" applyAlignment="1" applyProtection="1">
      <alignment horizontal="left" indent="1"/>
      <protection locked="0"/>
    </xf>
    <xf numFmtId="0" fontId="15" fillId="0" borderId="0" xfId="0" applyNumberFormat="1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 indent="1"/>
      <protection locked="0"/>
    </xf>
    <xf numFmtId="0" fontId="11" fillId="0" borderId="0" xfId="0" applyNumberFormat="1" applyFont="1" applyFill="1" applyAlignment="1" applyProtection="1">
      <alignment horizontal="center" wrapText="1"/>
      <protection locked="0"/>
    </xf>
    <xf numFmtId="0" fontId="11" fillId="0" borderId="0" xfId="0" applyNumberFormat="1" applyFont="1" applyFill="1" applyProtection="1">
      <protection locked="0"/>
    </xf>
    <xf numFmtId="164" fontId="2" fillId="0" borderId="0" xfId="0" applyNumberFormat="1" applyFont="1" applyFill="1" applyProtection="1">
      <protection locked="0"/>
    </xf>
    <xf numFmtId="0" fontId="11" fillId="0" borderId="0" xfId="0" applyNumberFormat="1" applyFont="1" applyFill="1" applyAlignment="1" applyProtection="1">
      <alignment wrapText="1"/>
      <protection locked="0"/>
    </xf>
    <xf numFmtId="0" fontId="9" fillId="0" borderId="0" xfId="2" applyNumberFormat="1" applyFont="1" applyFill="1" applyProtection="1">
      <protection locked="0"/>
    </xf>
    <xf numFmtId="0" fontId="36" fillId="0" borderId="0" xfId="2" applyNumberFormat="1" applyFont="1" applyFill="1" applyAlignment="1" applyProtection="1">
      <protection locked="0"/>
    </xf>
    <xf numFmtId="0" fontId="36" fillId="0" borderId="0" xfId="2" applyNumberFormat="1" applyFont="1" applyFill="1" applyAlignment="1" applyProtection="1">
      <alignment wrapText="1"/>
      <protection locked="0"/>
    </xf>
    <xf numFmtId="43" fontId="9" fillId="0" borderId="0" xfId="1" applyFont="1" applyFill="1" applyProtection="1"/>
    <xf numFmtId="0" fontId="9" fillId="0" borderId="0" xfId="2" applyNumberFormat="1" applyFont="1" applyFill="1"/>
    <xf numFmtId="0" fontId="36" fillId="0" borderId="0" xfId="2" applyNumberFormat="1" applyFont="1" applyFill="1" applyAlignment="1" applyProtection="1">
      <alignment horizontal="right"/>
      <protection locked="0"/>
    </xf>
    <xf numFmtId="0" fontId="30" fillId="0" borderId="0" xfId="2" applyNumberFormat="1" applyFont="1" applyFill="1" applyAlignment="1" applyProtection="1">
      <alignment horizontal="right"/>
      <protection locked="0"/>
    </xf>
    <xf numFmtId="0" fontId="30" fillId="0" borderId="0" xfId="2" applyNumberFormat="1" applyFont="1" applyFill="1" applyAlignment="1" applyProtection="1">
      <protection locked="0"/>
    </xf>
    <xf numFmtId="0" fontId="36" fillId="0" borderId="0" xfId="2" applyNumberFormat="1" applyFont="1" applyFill="1" applyProtection="1">
      <protection locked="0"/>
    </xf>
    <xf numFmtId="0" fontId="30" fillId="0" borderId="0" xfId="2" applyNumberFormat="1" applyFont="1" applyFill="1" applyAlignment="1" applyProtection="1">
      <alignment wrapText="1"/>
      <protection locked="0"/>
    </xf>
    <xf numFmtId="14" fontId="30" fillId="0" borderId="0" xfId="2" applyNumberFormat="1" applyFont="1" applyFill="1" applyAlignment="1" applyProtection="1">
      <alignment horizontal="left" wrapText="1"/>
      <protection locked="0"/>
    </xf>
    <xf numFmtId="0" fontId="36" fillId="0" borderId="1" xfId="2" applyNumberFormat="1" applyFont="1" applyFill="1" applyBorder="1" applyAlignment="1" applyProtection="1">
      <protection locked="0"/>
    </xf>
    <xf numFmtId="0" fontId="36" fillId="0" borderId="1" xfId="2" applyNumberFormat="1" applyFont="1" applyFill="1" applyBorder="1" applyAlignment="1" applyProtection="1">
      <alignment wrapText="1"/>
      <protection locked="0"/>
    </xf>
    <xf numFmtId="0" fontId="36" fillId="0" borderId="1" xfId="2" applyNumberFormat="1" applyFont="1" applyFill="1" applyBorder="1" applyAlignment="1" applyProtection="1">
      <alignment horizontal="right"/>
      <protection locked="0"/>
    </xf>
    <xf numFmtId="0" fontId="9" fillId="0" borderId="0" xfId="2" applyNumberFormat="1" applyFont="1" applyFill="1" applyAlignment="1">
      <alignment horizontal="center" vertical="center"/>
    </xf>
    <xf numFmtId="0" fontId="3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2" applyNumberFormat="1" applyFont="1" applyFill="1" applyBorder="1" applyAlignment="1" applyProtection="1">
      <alignment wrapText="1"/>
    </xf>
    <xf numFmtId="49" fontId="30" fillId="0" borderId="2" xfId="2" applyNumberFormat="1" applyFont="1" applyFill="1" applyBorder="1" applyAlignment="1" applyProtection="1">
      <alignment horizontal="center" wrapText="1"/>
      <protection locked="0"/>
    </xf>
    <xf numFmtId="166" fontId="37" fillId="0" borderId="2" xfId="2" applyNumberFormat="1" applyFont="1" applyFill="1" applyBorder="1" applyAlignment="1" applyProtection="1">
      <alignment wrapText="1"/>
      <protection locked="0"/>
    </xf>
    <xf numFmtId="166" fontId="37" fillId="0" borderId="2" xfId="2" quotePrefix="1" applyNumberFormat="1" applyFont="1" applyFill="1" applyBorder="1" applyAlignment="1" applyProtection="1">
      <alignment wrapText="1"/>
      <protection locked="0"/>
    </xf>
    <xf numFmtId="43" fontId="29" fillId="0" borderId="0" xfId="1" applyFont="1" applyFill="1" applyProtection="1"/>
    <xf numFmtId="0" fontId="29" fillId="0" borderId="0" xfId="2" applyNumberFormat="1" applyFont="1" applyFill="1"/>
    <xf numFmtId="0" fontId="36" fillId="0" borderId="2" xfId="2" applyNumberFormat="1" applyFont="1" applyFill="1" applyBorder="1" applyAlignment="1" applyProtection="1">
      <alignment wrapText="1"/>
    </xf>
    <xf numFmtId="49" fontId="36" fillId="0" borderId="2" xfId="2" applyNumberFormat="1" applyFont="1" applyFill="1" applyBorder="1" applyAlignment="1" applyProtection="1">
      <alignment horizontal="center" wrapText="1"/>
      <protection locked="0"/>
    </xf>
    <xf numFmtId="166" fontId="36" fillId="0" borderId="2" xfId="2" applyNumberFormat="1" applyFont="1" applyFill="1" applyBorder="1" applyAlignment="1" applyProtection="1">
      <alignment wrapText="1"/>
      <protection locked="0"/>
    </xf>
    <xf numFmtId="166" fontId="36" fillId="0" borderId="2" xfId="2" quotePrefix="1" applyNumberFormat="1" applyFont="1" applyFill="1" applyBorder="1" applyAlignment="1" applyProtection="1">
      <alignment wrapText="1"/>
      <protection locked="0"/>
    </xf>
    <xf numFmtId="166" fontId="9" fillId="0" borderId="2" xfId="0" applyNumberFormat="1" applyFont="1" applyFill="1" applyBorder="1" applyAlignment="1" applyProtection="1">
      <alignment wrapText="1"/>
      <protection locked="0"/>
    </xf>
    <xf numFmtId="166" fontId="37" fillId="0" borderId="2" xfId="2" quotePrefix="1" applyNumberFormat="1" applyFont="1" applyFill="1" applyBorder="1" applyProtection="1">
      <protection locked="0"/>
    </xf>
    <xf numFmtId="166" fontId="37" fillId="0" borderId="2" xfId="2" applyNumberFormat="1" applyFont="1" applyFill="1" applyBorder="1" applyProtection="1">
      <protection locked="0"/>
    </xf>
    <xf numFmtId="166" fontId="9" fillId="0" borderId="2" xfId="0" applyNumberFormat="1" applyFont="1" applyFill="1" applyBorder="1" applyProtection="1">
      <protection locked="0"/>
    </xf>
    <xf numFmtId="0" fontId="36" fillId="0" borderId="2" xfId="2" applyNumberFormat="1" applyFont="1" applyFill="1" applyBorder="1" applyAlignment="1" applyProtection="1">
      <alignment vertical="top" wrapText="1"/>
    </xf>
    <xf numFmtId="49" fontId="36" fillId="0" borderId="2" xfId="2" applyNumberFormat="1" applyFont="1" applyFill="1" applyBorder="1" applyAlignment="1" applyProtection="1">
      <alignment horizontal="center" vertical="top" wrapText="1"/>
      <protection locked="0"/>
    </xf>
    <xf numFmtId="166" fontId="9" fillId="0" borderId="2" xfId="0" applyNumberFormat="1" applyFont="1" applyFill="1" applyBorder="1" applyAlignment="1" applyProtection="1">
      <alignment vertical="top" wrapText="1"/>
      <protection locked="0"/>
    </xf>
    <xf numFmtId="166" fontId="36" fillId="0" borderId="2" xfId="2" applyNumberFormat="1" applyFont="1" applyFill="1" applyBorder="1" applyAlignment="1" applyProtection="1">
      <alignment vertical="top" wrapText="1"/>
      <protection locked="0"/>
    </xf>
    <xf numFmtId="166" fontId="36" fillId="0" borderId="2" xfId="2" quotePrefix="1" applyNumberFormat="1" applyFont="1" applyFill="1" applyBorder="1" applyAlignment="1" applyProtection="1">
      <alignment vertical="top" wrapText="1"/>
      <protection locked="0"/>
    </xf>
    <xf numFmtId="166" fontId="37" fillId="0" borderId="2" xfId="2" quotePrefix="1" applyNumberFormat="1" applyFont="1" applyFill="1" applyBorder="1" applyAlignment="1" applyProtection="1">
      <alignment vertical="top" wrapText="1"/>
      <protection locked="0"/>
    </xf>
    <xf numFmtId="43" fontId="9" fillId="0" borderId="0" xfId="1" applyFont="1" applyFill="1" applyAlignment="1" applyProtection="1">
      <alignment vertical="top"/>
    </xf>
    <xf numFmtId="0" fontId="9" fillId="0" borderId="0" xfId="2" applyNumberFormat="1" applyFont="1" applyFill="1" applyAlignment="1">
      <alignment vertical="top"/>
    </xf>
    <xf numFmtId="166" fontId="36" fillId="0" borderId="2" xfId="2" quotePrefix="1" applyNumberFormat="1" applyFont="1" applyFill="1" applyBorder="1" applyAlignment="1" applyProtection="1">
      <alignment horizontal="left" wrapText="1"/>
      <protection locked="0"/>
    </xf>
    <xf numFmtId="166" fontId="36" fillId="0" borderId="2" xfId="2" applyNumberFormat="1" applyFont="1" applyFill="1" applyBorder="1" applyAlignment="1" applyProtection="1">
      <alignment horizontal="left" wrapText="1"/>
      <protection locked="0"/>
    </xf>
    <xf numFmtId="166" fontId="37" fillId="0" borderId="2" xfId="2" quotePrefix="1" applyNumberFormat="1" applyFont="1" applyFill="1" applyBorder="1" applyAlignment="1" applyProtection="1">
      <alignment horizontal="left" wrapText="1"/>
      <protection locked="0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8" fontId="9" fillId="0" borderId="0" xfId="2" applyNumberFormat="1" applyFont="1" applyFill="1"/>
    <xf numFmtId="43" fontId="9" fillId="0" borderId="0" xfId="1" applyFont="1" applyFill="1" applyAlignment="1" applyProtection="1">
      <alignment wrapText="1"/>
    </xf>
    <xf numFmtId="43" fontId="9" fillId="0" borderId="0" xfId="1" applyFont="1" applyFill="1"/>
    <xf numFmtId="168" fontId="9" fillId="0" borderId="0" xfId="0" applyNumberFormat="1" applyFont="1" applyFill="1" applyProtection="1"/>
    <xf numFmtId="0" fontId="9" fillId="0" borderId="0" xfId="0" applyNumberFormat="1" applyFont="1" applyFill="1" applyProtection="1">
      <protection locked="0"/>
    </xf>
    <xf numFmtId="0" fontId="9" fillId="0" borderId="0" xfId="0" applyNumberFormat="1" applyFont="1" applyFill="1" applyAlignment="1" applyProtection="1">
      <alignment wrapText="1"/>
      <protection locked="0"/>
    </xf>
    <xf numFmtId="0" fontId="9" fillId="0" borderId="0" xfId="0" applyNumberFormat="1" applyFont="1" applyFill="1"/>
    <xf numFmtId="0" fontId="9" fillId="0" borderId="0" xfId="2" applyNumberFormat="1" applyFont="1" applyFill="1" applyAlignment="1" applyProtection="1">
      <alignment wrapText="1"/>
      <protection locked="0"/>
    </xf>
    <xf numFmtId="0" fontId="15" fillId="0" borderId="0" xfId="2" applyNumberFormat="1" applyFont="1" applyFill="1" applyAlignment="1" applyProtection="1">
      <alignment horizontal="left" vertical="top" wrapText="1"/>
      <protection locked="0"/>
    </xf>
    <xf numFmtId="0" fontId="11" fillId="0" borderId="0" xfId="2" applyNumberFormat="1" applyFont="1" applyFill="1" applyAlignment="1" applyProtection="1">
      <alignment horizontal="left" vertical="top" wrapText="1"/>
      <protection locked="0"/>
    </xf>
    <xf numFmtId="0" fontId="38" fillId="0" borderId="0" xfId="2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164" fontId="5" fillId="0" borderId="0" xfId="2" applyFont="1" applyAlignment="1">
      <alignment horizontal="left" vertical="top" wrapText="1"/>
    </xf>
    <xf numFmtId="165" fontId="3" fillId="0" borderId="0" xfId="2" applyNumberFormat="1" applyFont="1"/>
    <xf numFmtId="164" fontId="3" fillId="0" borderId="0" xfId="2" applyFont="1" applyProtection="1">
      <protection locked="0"/>
    </xf>
    <xf numFmtId="164" fontId="5" fillId="0" borderId="0" xfId="2" applyFont="1"/>
    <xf numFmtId="0" fontId="5" fillId="0" borderId="0" xfId="0" applyFont="1" applyProtection="1">
      <protection locked="0"/>
    </xf>
    <xf numFmtId="165" fontId="5" fillId="0" borderId="0" xfId="2" applyNumberFormat="1" applyFont="1" applyProtection="1">
      <protection locked="0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0" fontId="36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16" xfId="4" xr:uid="{599C3AAB-D9FB-4558-9327-F940EDA5E191}"/>
    <cellStyle name="Обычный 2 2" xfId="2" xr:uid="{DEC5C630-961E-4A68-8EB8-07A9F20BD30C}"/>
    <cellStyle name="Обычный 2 2 2 3" xfId="3" xr:uid="{F053B79B-A57A-4CC0-BABB-6A09C882ABE3}"/>
    <cellStyle name="Обычный_Формы ФО_Мэппинг_финальный - Алтынкуль" xfId="5" xr:uid="{E5669DC4-B402-4EDE-A3ED-460E0241D164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Buh/&#1054;&#1090;&#1095;&#1077;&#1090;&#1085;&#1086;&#1089;&#1090;&#1100;_&#1043;&#1041;/&#1060;&#1054;/2022/1&#1082;&#1074;22/&#1082;&#1086;&#1085;&#1089;/01_&#1059;&#1052;&#1047;_03_2022_&#1095;&#1072;&#1089;&#1090;&#1100;_1%20&#1082;&#1086;&#108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 refreshError="1"/>
      <sheetData sheetId="1">
        <row r="6">
          <cell r="C6" t="str">
            <v>АО "Ульбинский металлургический завод"</v>
          </cell>
        </row>
        <row r="143">
          <cell r="A143" t="str">
            <v xml:space="preserve">Заместитель Председателя Правления </v>
          </cell>
        </row>
        <row r="144">
          <cell r="A144" t="str">
            <v>по экономике и финансам                                           ___________________</v>
          </cell>
          <cell r="C144" t="str">
            <v>Чеботарёва Людмила Анатольевна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463">
          <cell r="H2463">
            <v>1980257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0"/>
  <sheetViews>
    <sheetView tabSelected="1" zoomScale="80" zoomScaleNormal="80" workbookViewId="0">
      <selection activeCell="C24" sqref="C24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6" customWidth="1"/>
    <col min="3" max="3" width="30.42578125" style="70" customWidth="1"/>
    <col min="4" max="4" width="31.28515625" style="71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"/>
      <c r="C1" s="3"/>
      <c r="D1" s="4" t="s">
        <v>0</v>
      </c>
    </row>
    <row r="2" spans="1:4" x14ac:dyDescent="0.2">
      <c r="B2" s="2"/>
      <c r="C2" s="3"/>
      <c r="D2" s="4" t="s">
        <v>1</v>
      </c>
    </row>
    <row r="3" spans="1:4" x14ac:dyDescent="0.2">
      <c r="B3" s="2"/>
      <c r="C3" s="3"/>
      <c r="D3" s="4" t="s">
        <v>2</v>
      </c>
    </row>
    <row r="4" spans="1:4" x14ac:dyDescent="0.2">
      <c r="B4" s="2"/>
      <c r="C4" s="3"/>
      <c r="D4" s="4" t="s">
        <v>3</v>
      </c>
    </row>
    <row r="5" spans="1:4" x14ac:dyDescent="0.2">
      <c r="B5" s="2"/>
      <c r="C5" s="7" t="s">
        <v>4</v>
      </c>
      <c r="D5" s="8" t="s">
        <v>5</v>
      </c>
    </row>
    <row r="6" spans="1:4" ht="25.5" x14ac:dyDescent="0.25">
      <c r="A6" s="1" t="s">
        <v>6</v>
      </c>
      <c r="B6" s="2"/>
      <c r="C6" s="1" t="s">
        <v>7</v>
      </c>
      <c r="D6" s="9"/>
    </row>
    <row r="7" spans="1:4" ht="45" customHeight="1" x14ac:dyDescent="0.25">
      <c r="A7" s="1" t="s">
        <v>8</v>
      </c>
      <c r="B7" s="2"/>
      <c r="C7" s="1" t="s">
        <v>9</v>
      </c>
      <c r="D7" s="10"/>
    </row>
    <row r="8" spans="1:4" ht="15.75" x14ac:dyDescent="0.25">
      <c r="A8" s="1" t="s">
        <v>10</v>
      </c>
      <c r="B8" s="2"/>
      <c r="C8" s="1" t="s">
        <v>11</v>
      </c>
      <c r="D8" s="9"/>
    </row>
    <row r="9" spans="1:4" ht="15.75" x14ac:dyDescent="0.25">
      <c r="A9" s="1" t="s">
        <v>12</v>
      </c>
      <c r="B9" s="2"/>
      <c r="C9" s="1" t="s">
        <v>13</v>
      </c>
      <c r="D9" s="9"/>
    </row>
    <row r="10" spans="1:4" ht="15.75" x14ac:dyDescent="0.25">
      <c r="A10" s="1" t="s">
        <v>14</v>
      </c>
      <c r="B10" s="2"/>
      <c r="C10" s="1" t="s">
        <v>15</v>
      </c>
      <c r="D10" s="9"/>
    </row>
    <row r="11" spans="1:4" ht="15.75" x14ac:dyDescent="0.25">
      <c r="A11" s="1" t="s">
        <v>16</v>
      </c>
      <c r="B11" s="11"/>
      <c r="C11" s="12">
        <v>3832</v>
      </c>
      <c r="D11" s="9"/>
    </row>
    <row r="12" spans="1:4" ht="15.75" x14ac:dyDescent="0.25">
      <c r="A12" s="1" t="s">
        <v>17</v>
      </c>
      <c r="B12" s="2"/>
      <c r="C12" s="1" t="s">
        <v>18</v>
      </c>
      <c r="D12" s="9" t="s">
        <v>19</v>
      </c>
    </row>
    <row r="13" spans="1:4" ht="25.5" x14ac:dyDescent="0.2">
      <c r="A13" s="1" t="s">
        <v>20</v>
      </c>
      <c r="B13" s="2"/>
      <c r="C13" s="1" t="s">
        <v>21</v>
      </c>
      <c r="D13" s="13"/>
    </row>
    <row r="14" spans="1:4" x14ac:dyDescent="0.2">
      <c r="B14" s="2"/>
      <c r="C14" s="14"/>
      <c r="D14" s="15"/>
    </row>
    <row r="15" spans="1:4" x14ac:dyDescent="0.2">
      <c r="A15" s="16" t="s">
        <v>22</v>
      </c>
      <c r="B15" s="17"/>
      <c r="C15" s="17"/>
      <c r="D15" s="17"/>
    </row>
    <row r="16" spans="1:4" x14ac:dyDescent="0.2">
      <c r="A16" s="16" t="s">
        <v>23</v>
      </c>
      <c r="B16" s="18"/>
      <c r="C16" s="19">
        <v>44834</v>
      </c>
      <c r="D16" s="18"/>
    </row>
    <row r="17" spans="1:6" x14ac:dyDescent="0.2">
      <c r="A17" s="20"/>
      <c r="B17" s="21"/>
      <c r="C17" s="21"/>
      <c r="D17" s="22" t="s">
        <v>24</v>
      </c>
    </row>
    <row r="18" spans="1:6" s="24" customFormat="1" ht="25.5" customHeight="1" x14ac:dyDescent="0.25">
      <c r="A18" s="260" t="s">
        <v>25</v>
      </c>
      <c r="B18" s="260" t="s">
        <v>26</v>
      </c>
      <c r="C18" s="260" t="s">
        <v>27</v>
      </c>
      <c r="D18" s="260" t="s">
        <v>28</v>
      </c>
      <c r="E18" s="23"/>
      <c r="F18" s="23"/>
    </row>
    <row r="19" spans="1:6" s="24" customFormat="1" x14ac:dyDescent="0.25">
      <c r="A19" s="260"/>
      <c r="B19" s="260"/>
      <c r="C19" s="260"/>
      <c r="D19" s="260"/>
      <c r="E19" s="23"/>
      <c r="F19" s="23"/>
    </row>
    <row r="20" spans="1:6" s="29" customFormat="1" x14ac:dyDescent="0.2">
      <c r="A20" s="25" t="s">
        <v>29</v>
      </c>
      <c r="B20" s="26"/>
      <c r="C20" s="27"/>
      <c r="D20" s="27"/>
      <c r="E20" s="28"/>
      <c r="F20" s="28"/>
    </row>
    <row r="21" spans="1:6" x14ac:dyDescent="0.2">
      <c r="A21" s="30" t="s">
        <v>30</v>
      </c>
      <c r="B21" s="31" t="s">
        <v>31</v>
      </c>
      <c r="C21" s="32">
        <v>19858642</v>
      </c>
      <c r="D21" s="32">
        <v>12926457</v>
      </c>
    </row>
    <row r="22" spans="1:6" ht="39.200000000000003" customHeight="1" x14ac:dyDescent="0.2">
      <c r="A22" s="30" t="s">
        <v>32</v>
      </c>
      <c r="B22" s="31" t="s">
        <v>33</v>
      </c>
      <c r="C22" s="33">
        <f>SUM(C23:C27)</f>
        <v>516555</v>
      </c>
      <c r="D22" s="33">
        <f>SUM(D23:D27)</f>
        <v>518953</v>
      </c>
    </row>
    <row r="23" spans="1:6" outlineLevel="1" x14ac:dyDescent="0.2">
      <c r="A23" s="30" t="s">
        <v>34</v>
      </c>
      <c r="B23" s="31"/>
      <c r="C23" s="33"/>
      <c r="D23" s="33"/>
    </row>
    <row r="24" spans="1:6" outlineLevel="1" x14ac:dyDescent="0.2">
      <c r="A24" s="30" t="s">
        <v>35</v>
      </c>
      <c r="B24" s="31"/>
      <c r="C24" s="33">
        <v>445878</v>
      </c>
      <c r="D24" s="33">
        <v>428912</v>
      </c>
    </row>
    <row r="25" spans="1:6" ht="25.5" outlineLevel="1" x14ac:dyDescent="0.2">
      <c r="A25" s="30" t="s">
        <v>36</v>
      </c>
      <c r="B25" s="31"/>
      <c r="C25" s="33"/>
      <c r="D25" s="33">
        <v>0</v>
      </c>
    </row>
    <row r="26" spans="1:6" outlineLevel="1" x14ac:dyDescent="0.2">
      <c r="A26" s="30" t="s">
        <v>37</v>
      </c>
      <c r="B26" s="31"/>
      <c r="C26" s="33">
        <v>67382</v>
      </c>
      <c r="D26" s="33">
        <v>89318</v>
      </c>
    </row>
    <row r="27" spans="1:6" outlineLevel="1" x14ac:dyDescent="0.2">
      <c r="A27" s="30" t="s">
        <v>38</v>
      </c>
      <c r="B27" s="31"/>
      <c r="C27" s="33">
        <v>3295</v>
      </c>
      <c r="D27" s="33">
        <v>723</v>
      </c>
    </row>
    <row r="28" spans="1:6" ht="25.5" x14ac:dyDescent="0.2">
      <c r="A28" s="30" t="s">
        <v>39</v>
      </c>
      <c r="B28" s="31" t="s">
        <v>40</v>
      </c>
      <c r="C28" s="33"/>
      <c r="D28" s="33"/>
    </row>
    <row r="29" spans="1:6" ht="25.5" x14ac:dyDescent="0.2">
      <c r="A29" s="30" t="s">
        <v>41</v>
      </c>
      <c r="B29" s="31" t="s">
        <v>42</v>
      </c>
      <c r="C29" s="33"/>
      <c r="D29" s="33"/>
    </row>
    <row r="30" spans="1:6" x14ac:dyDescent="0.2">
      <c r="A30" s="30" t="s">
        <v>43</v>
      </c>
      <c r="B30" s="31" t="s">
        <v>44</v>
      </c>
      <c r="C30" s="33"/>
      <c r="D30" s="33"/>
    </row>
    <row r="31" spans="1:6" x14ac:dyDescent="0.2">
      <c r="A31" s="30" t="s">
        <v>45</v>
      </c>
      <c r="B31" s="31" t="s">
        <v>46</v>
      </c>
      <c r="C31" s="34"/>
      <c r="D31" s="34"/>
    </row>
    <row r="32" spans="1:6" x14ac:dyDescent="0.2">
      <c r="A32" s="30" t="s">
        <v>47</v>
      </c>
      <c r="B32" s="31" t="s">
        <v>48</v>
      </c>
      <c r="C32" s="35">
        <f>SUM(C33:C34)</f>
        <v>11844802</v>
      </c>
      <c r="D32" s="35">
        <f>SUM(D33:D34)</f>
        <v>12211936</v>
      </c>
    </row>
    <row r="33" spans="1:7" s="40" customFormat="1" outlineLevel="1" x14ac:dyDescent="0.2">
      <c r="A33" s="36" t="s">
        <v>49</v>
      </c>
      <c r="B33" s="37"/>
      <c r="C33" s="38">
        <v>11814494</v>
      </c>
      <c r="D33" s="38">
        <v>12182881</v>
      </c>
      <c r="E33" s="39"/>
      <c r="F33" s="39"/>
    </row>
    <row r="34" spans="1:7" s="40" customFormat="1" outlineLevel="1" x14ac:dyDescent="0.2">
      <c r="A34" s="36" t="s">
        <v>50</v>
      </c>
      <c r="B34" s="37"/>
      <c r="C34" s="38">
        <v>30308</v>
      </c>
      <c r="D34" s="38">
        <v>29055</v>
      </c>
      <c r="E34" s="39"/>
      <c r="F34" s="39"/>
    </row>
    <row r="35" spans="1:7" x14ac:dyDescent="0.2">
      <c r="A35" s="30" t="s">
        <v>51</v>
      </c>
      <c r="B35" s="31" t="s">
        <v>52</v>
      </c>
      <c r="C35" s="33">
        <v>17502</v>
      </c>
      <c r="D35" s="33">
        <v>8431</v>
      </c>
      <c r="E35" s="39"/>
      <c r="F35" s="39"/>
    </row>
    <row r="36" spans="1:7" x14ac:dyDescent="0.2">
      <c r="A36" s="30" t="s">
        <v>53</v>
      </c>
      <c r="B36" s="31" t="s">
        <v>54</v>
      </c>
      <c r="C36" s="33"/>
      <c r="D36" s="33"/>
      <c r="E36" s="39"/>
      <c r="F36" s="39"/>
    </row>
    <row r="37" spans="1:7" x14ac:dyDescent="0.2">
      <c r="A37" s="30" t="s">
        <v>55</v>
      </c>
      <c r="B37" s="31" t="s">
        <v>56</v>
      </c>
      <c r="C37" s="33">
        <v>258678</v>
      </c>
      <c r="D37" s="33">
        <v>929386</v>
      </c>
      <c r="E37" s="39"/>
      <c r="F37" s="39"/>
    </row>
    <row r="38" spans="1:7" x14ac:dyDescent="0.2">
      <c r="A38" s="30" t="s">
        <v>57</v>
      </c>
      <c r="B38" s="41" t="s">
        <v>58</v>
      </c>
      <c r="C38" s="33">
        <v>49797181</v>
      </c>
      <c r="D38" s="33">
        <v>35010024</v>
      </c>
    </row>
    <row r="39" spans="1:7" x14ac:dyDescent="0.2">
      <c r="A39" s="30" t="s">
        <v>59</v>
      </c>
      <c r="B39" s="41" t="s">
        <v>60</v>
      </c>
      <c r="C39" s="33"/>
      <c r="D39" s="33"/>
    </row>
    <row r="40" spans="1:7" x14ac:dyDescent="0.2">
      <c r="A40" s="30" t="s">
        <v>61</v>
      </c>
      <c r="B40" s="41" t="s">
        <v>62</v>
      </c>
      <c r="C40" s="33">
        <f>SUM(C41:C42)</f>
        <v>20884697</v>
      </c>
      <c r="D40" s="33">
        <f>SUM(D41:D42)</f>
        <v>13351680</v>
      </c>
      <c r="G40" s="40"/>
    </row>
    <row r="41" spans="1:7" x14ac:dyDescent="0.2">
      <c r="A41" s="30" t="s">
        <v>63</v>
      </c>
      <c r="B41" s="41"/>
      <c r="C41" s="33">
        <v>17560095</v>
      </c>
      <c r="D41" s="33">
        <v>10295343</v>
      </c>
      <c r="G41" s="40"/>
    </row>
    <row r="42" spans="1:7" x14ac:dyDescent="0.2">
      <c r="A42" s="30" t="s">
        <v>64</v>
      </c>
      <c r="B42" s="41"/>
      <c r="C42" s="33">
        <v>3324602</v>
      </c>
      <c r="D42" s="33">
        <v>3056337</v>
      </c>
      <c r="E42" s="39"/>
      <c r="F42" s="39"/>
      <c r="G42" s="40"/>
    </row>
    <row r="43" spans="1:7" s="29" customFormat="1" x14ac:dyDescent="0.2">
      <c r="A43" s="25" t="s">
        <v>65</v>
      </c>
      <c r="B43" s="42">
        <v>100</v>
      </c>
      <c r="C43" s="43">
        <f>C21+C22+C28+C29+C30+C31+C32+C35+C36+C37+C38+C39+C40</f>
        <v>103178057</v>
      </c>
      <c r="D43" s="43">
        <f>D21+D22+D28+D29+D30+D31+D32+D35+D36+D37+D38+D39+D40</f>
        <v>74956867</v>
      </c>
      <c r="E43" s="28"/>
      <c r="F43" s="28"/>
    </row>
    <row r="44" spans="1:7" s="29" customFormat="1" x14ac:dyDescent="0.2">
      <c r="A44" s="25" t="s">
        <v>66</v>
      </c>
      <c r="B44" s="42">
        <v>101</v>
      </c>
      <c r="C44" s="27"/>
      <c r="D44" s="27"/>
      <c r="E44" s="28"/>
      <c r="F44" s="28"/>
    </row>
    <row r="45" spans="1:7" s="29" customFormat="1" x14ac:dyDescent="0.2">
      <c r="A45" s="25" t="s">
        <v>67</v>
      </c>
      <c r="B45" s="42"/>
      <c r="C45" s="27"/>
      <c r="D45" s="27"/>
      <c r="E45" s="28"/>
      <c r="F45" s="28"/>
    </row>
    <row r="46" spans="1:7" x14ac:dyDescent="0.2">
      <c r="A46" s="30" t="s">
        <v>32</v>
      </c>
      <c r="B46" s="31">
        <v>110</v>
      </c>
      <c r="C46" s="33">
        <f>SUM(C47:C52)</f>
        <v>199832</v>
      </c>
      <c r="D46" s="33">
        <f>SUM(D47:D52)</f>
        <v>194058</v>
      </c>
    </row>
    <row r="47" spans="1:7" outlineLevel="1" x14ac:dyDescent="0.2">
      <c r="A47" s="30" t="s">
        <v>68</v>
      </c>
      <c r="B47" s="31"/>
      <c r="C47" s="33"/>
      <c r="D47" s="33"/>
    </row>
    <row r="48" spans="1:7" outlineLevel="1" x14ac:dyDescent="0.2">
      <c r="A48" s="30" t="s">
        <v>69</v>
      </c>
      <c r="B48" s="31"/>
      <c r="C48" s="33">
        <v>84817</v>
      </c>
      <c r="D48" s="33">
        <v>76778</v>
      </c>
    </row>
    <row r="49" spans="1:6" outlineLevel="1" x14ac:dyDescent="0.2">
      <c r="A49" s="30" t="s">
        <v>35</v>
      </c>
      <c r="B49" s="31"/>
      <c r="C49" s="33">
        <v>1766</v>
      </c>
      <c r="D49" s="33">
        <v>1766</v>
      </c>
    </row>
    <row r="50" spans="1:6" ht="25.5" outlineLevel="1" x14ac:dyDescent="0.2">
      <c r="A50" s="30" t="s">
        <v>70</v>
      </c>
      <c r="B50" s="31"/>
      <c r="C50" s="33"/>
      <c r="D50" s="33"/>
    </row>
    <row r="51" spans="1:6" outlineLevel="1" x14ac:dyDescent="0.2">
      <c r="A51" s="30" t="s">
        <v>37</v>
      </c>
      <c r="B51" s="31"/>
      <c r="C51" s="33">
        <v>113249</v>
      </c>
      <c r="D51" s="33">
        <v>115514</v>
      </c>
    </row>
    <row r="52" spans="1:6" outlineLevel="1" x14ac:dyDescent="0.2">
      <c r="A52" s="30" t="s">
        <v>71</v>
      </c>
      <c r="B52" s="31"/>
      <c r="C52" s="33"/>
      <c r="D52" s="33"/>
    </row>
    <row r="53" spans="1:6" ht="25.5" x14ac:dyDescent="0.2">
      <c r="A53" s="30" t="s">
        <v>39</v>
      </c>
      <c r="B53" s="31">
        <v>111</v>
      </c>
      <c r="C53" s="33">
        <v>765982</v>
      </c>
      <c r="D53" s="33">
        <v>765982</v>
      </c>
    </row>
    <row r="54" spans="1:6" ht="25.5" x14ac:dyDescent="0.2">
      <c r="A54" s="30" t="s">
        <v>41</v>
      </c>
      <c r="B54" s="31">
        <v>112</v>
      </c>
      <c r="C54" s="33"/>
      <c r="D54" s="33"/>
    </row>
    <row r="55" spans="1:6" x14ac:dyDescent="0.2">
      <c r="A55" s="30" t="s">
        <v>43</v>
      </c>
      <c r="B55" s="31">
        <v>113</v>
      </c>
      <c r="C55" s="33"/>
      <c r="D55" s="33"/>
    </row>
    <row r="56" spans="1:6" x14ac:dyDescent="0.2">
      <c r="A56" s="30" t="s">
        <v>72</v>
      </c>
      <c r="B56" s="31">
        <v>114</v>
      </c>
      <c r="C56" s="35">
        <v>0</v>
      </c>
      <c r="D56" s="35">
        <v>0</v>
      </c>
    </row>
    <row r="57" spans="1:6" s="40" customFormat="1" x14ac:dyDescent="0.2">
      <c r="A57" s="44" t="s">
        <v>73</v>
      </c>
      <c r="B57" s="31">
        <v>115</v>
      </c>
      <c r="C57" s="38">
        <f>SUM(C58:C59)</f>
        <v>0</v>
      </c>
      <c r="D57" s="38">
        <f>SUM(D58:D59)</f>
        <v>2704541</v>
      </c>
      <c r="E57" s="39"/>
      <c r="F57" s="39"/>
    </row>
    <row r="58" spans="1:6" s="40" customFormat="1" outlineLevel="1" x14ac:dyDescent="0.2">
      <c r="A58" s="36" t="s">
        <v>74</v>
      </c>
      <c r="B58" s="31"/>
      <c r="C58" s="38">
        <v>0</v>
      </c>
      <c r="D58" s="38"/>
      <c r="E58" s="39"/>
      <c r="F58" s="39"/>
    </row>
    <row r="59" spans="1:6" s="40" customFormat="1" outlineLevel="1" x14ac:dyDescent="0.2">
      <c r="A59" s="36" t="s">
        <v>75</v>
      </c>
      <c r="B59" s="31"/>
      <c r="C59" s="38"/>
      <c r="D59" s="38">
        <v>2704541</v>
      </c>
      <c r="E59" s="39"/>
      <c r="F59" s="39"/>
    </row>
    <row r="60" spans="1:6" s="40" customFormat="1" x14ac:dyDescent="0.2">
      <c r="A60" s="44" t="s">
        <v>76</v>
      </c>
      <c r="B60" s="31">
        <v>116</v>
      </c>
      <c r="C60" s="38"/>
      <c r="D60" s="38"/>
      <c r="E60" s="39"/>
      <c r="F60" s="39"/>
    </row>
    <row r="61" spans="1:6" x14ac:dyDescent="0.2">
      <c r="A61" s="30" t="s">
        <v>77</v>
      </c>
      <c r="B61" s="31">
        <v>117</v>
      </c>
      <c r="C61" s="34">
        <v>0</v>
      </c>
      <c r="D61" s="34">
        <f>SUM(D62:D63)</f>
        <v>0</v>
      </c>
    </row>
    <row r="62" spans="1:6" s="40" customFormat="1" outlineLevel="1" x14ac:dyDescent="0.2">
      <c r="A62" s="36" t="s">
        <v>49</v>
      </c>
      <c r="B62" s="37"/>
      <c r="C62" s="38"/>
      <c r="D62" s="38"/>
      <c r="E62" s="39"/>
      <c r="F62" s="39"/>
    </row>
    <row r="63" spans="1:6" s="40" customFormat="1" outlineLevel="1" x14ac:dyDescent="0.2">
      <c r="A63" s="36" t="s">
        <v>50</v>
      </c>
      <c r="B63" s="37"/>
      <c r="C63" s="38"/>
      <c r="D63" s="38"/>
      <c r="E63" s="39"/>
      <c r="F63" s="39"/>
    </row>
    <row r="64" spans="1:6" s="40" customFormat="1" x14ac:dyDescent="0.2">
      <c r="A64" s="44" t="s">
        <v>78</v>
      </c>
      <c r="B64" s="31">
        <v>118</v>
      </c>
      <c r="C64" s="38"/>
      <c r="D64" s="38"/>
      <c r="E64" s="39"/>
      <c r="F64" s="39"/>
    </row>
    <row r="65" spans="1:7" s="40" customFormat="1" x14ac:dyDescent="0.2">
      <c r="A65" s="44" t="s">
        <v>79</v>
      </c>
      <c r="B65" s="31">
        <v>119</v>
      </c>
      <c r="C65" s="38"/>
      <c r="D65" s="38"/>
      <c r="E65" s="39"/>
      <c r="F65" s="39"/>
    </row>
    <row r="66" spans="1:7" x14ac:dyDescent="0.2">
      <c r="A66" s="30" t="s">
        <v>80</v>
      </c>
      <c r="B66" s="31">
        <v>120</v>
      </c>
      <c r="C66" s="33"/>
      <c r="D66" s="33"/>
    </row>
    <row r="67" spans="1:7" x14ac:dyDescent="0.2">
      <c r="A67" s="30" t="s">
        <v>81</v>
      </c>
      <c r="B67" s="31">
        <v>121</v>
      </c>
      <c r="C67" s="33">
        <v>24040728</v>
      </c>
      <c r="D67" s="33">
        <v>23741487</v>
      </c>
    </row>
    <row r="68" spans="1:7" x14ac:dyDescent="0.2">
      <c r="A68" s="30" t="s">
        <v>82</v>
      </c>
      <c r="B68" s="31">
        <v>122</v>
      </c>
      <c r="C68" s="33">
        <v>136970</v>
      </c>
      <c r="D68" s="33">
        <v>175481</v>
      </c>
    </row>
    <row r="69" spans="1:7" x14ac:dyDescent="0.2">
      <c r="A69" s="30" t="s">
        <v>59</v>
      </c>
      <c r="B69" s="31">
        <v>123</v>
      </c>
      <c r="C69" s="33"/>
      <c r="D69" s="33"/>
    </row>
    <row r="70" spans="1:7" x14ac:dyDescent="0.2">
      <c r="A70" s="30" t="s">
        <v>83</v>
      </c>
      <c r="B70" s="31">
        <v>124</v>
      </c>
      <c r="C70" s="33">
        <v>315885</v>
      </c>
      <c r="D70" s="33">
        <v>317098</v>
      </c>
    </row>
    <row r="71" spans="1:7" x14ac:dyDescent="0.2">
      <c r="A71" s="30" t="s">
        <v>84</v>
      </c>
      <c r="B71" s="31">
        <v>125</v>
      </c>
      <c r="C71" s="33">
        <v>2223798</v>
      </c>
      <c r="D71" s="33">
        <v>2308509</v>
      </c>
    </row>
    <row r="72" spans="1:7" x14ac:dyDescent="0.2">
      <c r="A72" s="30" t="s">
        <v>85</v>
      </c>
      <c r="B72" s="31">
        <v>126</v>
      </c>
      <c r="C72" s="33">
        <v>33888</v>
      </c>
      <c r="D72" s="33">
        <v>34889</v>
      </c>
    </row>
    <row r="73" spans="1:7" x14ac:dyDescent="0.2">
      <c r="A73" s="30" t="s">
        <v>86</v>
      </c>
      <c r="B73" s="31">
        <v>127</v>
      </c>
      <c r="C73" s="34">
        <f>SUM(C74:C76)</f>
        <v>6409097</v>
      </c>
      <c r="D73" s="34">
        <f>SUM(D74:D76)</f>
        <v>6789876</v>
      </c>
      <c r="G73" s="40"/>
    </row>
    <row r="74" spans="1:7" outlineLevel="1" x14ac:dyDescent="0.2">
      <c r="A74" s="36" t="s">
        <v>87</v>
      </c>
      <c r="B74" s="37"/>
      <c r="C74" s="38">
        <v>2170636</v>
      </c>
      <c r="D74" s="38">
        <v>1934328</v>
      </c>
    </row>
    <row r="75" spans="1:7" outlineLevel="1" x14ac:dyDescent="0.2">
      <c r="A75" s="45" t="s">
        <v>86</v>
      </c>
      <c r="B75" s="37"/>
      <c r="C75" s="38">
        <v>4238461</v>
      </c>
      <c r="D75" s="38">
        <v>4855548</v>
      </c>
    </row>
    <row r="76" spans="1:7" outlineLevel="1" x14ac:dyDescent="0.2">
      <c r="A76" s="36" t="s">
        <v>88</v>
      </c>
      <c r="B76" s="37"/>
      <c r="C76" s="38">
        <v>0</v>
      </c>
      <c r="D76" s="38">
        <v>0</v>
      </c>
      <c r="E76" s="39"/>
    </row>
    <row r="77" spans="1:7" s="29" customFormat="1" x14ac:dyDescent="0.2">
      <c r="A77" s="25" t="s">
        <v>89</v>
      </c>
      <c r="B77" s="42">
        <v>200</v>
      </c>
      <c r="C77" s="43">
        <f>C46+C53+C54+C55+C56+C57+C60+C61+C64+C650+C66+C67+C68+C69+C70+C71+C72+C73+C65</f>
        <v>34126180</v>
      </c>
      <c r="D77" s="43">
        <f>D46+D53+D54+D55+D56+D57+D60+D61+D64+D650+D66+D67+D68+D69+D70+D71+D72+D73+D65</f>
        <v>37031921</v>
      </c>
      <c r="E77" s="28"/>
      <c r="F77" s="28"/>
    </row>
    <row r="78" spans="1:7" s="29" customFormat="1" x14ac:dyDescent="0.2">
      <c r="A78" s="25" t="s">
        <v>90</v>
      </c>
      <c r="B78" s="26"/>
      <c r="C78" s="43">
        <f>C77+C44+C43</f>
        <v>137304237</v>
      </c>
      <c r="D78" s="43">
        <f>D77+D44+D43</f>
        <v>111988788</v>
      </c>
      <c r="E78" s="28"/>
      <c r="F78" s="28"/>
    </row>
    <row r="79" spans="1:7" s="50" customFormat="1" ht="25.5" x14ac:dyDescent="0.25">
      <c r="A79" s="46" t="s">
        <v>91</v>
      </c>
      <c r="B79" s="47" t="s">
        <v>26</v>
      </c>
      <c r="C79" s="48"/>
      <c r="D79" s="48"/>
      <c r="E79" s="49"/>
      <c r="F79" s="49"/>
    </row>
    <row r="80" spans="1:7" s="29" customFormat="1" x14ac:dyDescent="0.2">
      <c r="A80" s="25" t="s">
        <v>92</v>
      </c>
      <c r="B80" s="26"/>
      <c r="C80" s="27"/>
      <c r="D80" s="27"/>
      <c r="E80" s="28"/>
      <c r="F80" s="28"/>
    </row>
    <row r="81" spans="1:6" ht="25.5" x14ac:dyDescent="0.2">
      <c r="A81" s="30" t="s">
        <v>93</v>
      </c>
      <c r="B81" s="31">
        <v>210</v>
      </c>
      <c r="C81" s="34">
        <f>SUM(C82:C85)</f>
        <v>253593</v>
      </c>
      <c r="D81" s="34">
        <f>SUM(D82:D85)</f>
        <v>265770</v>
      </c>
    </row>
    <row r="82" spans="1:6" s="40" customFormat="1" outlineLevel="2" x14ac:dyDescent="0.2">
      <c r="A82" s="36" t="s">
        <v>94</v>
      </c>
      <c r="B82" s="37"/>
      <c r="C82" s="38"/>
      <c r="D82" s="38"/>
      <c r="E82" s="5"/>
      <c r="F82" s="5"/>
    </row>
    <row r="83" spans="1:6" s="40" customFormat="1" outlineLevel="2" x14ac:dyDescent="0.2">
      <c r="A83" s="51" t="s">
        <v>95</v>
      </c>
      <c r="B83" s="37"/>
      <c r="C83" s="38">
        <v>14529</v>
      </c>
      <c r="D83" s="38">
        <v>17804</v>
      </c>
      <c r="E83" s="39"/>
      <c r="F83" s="39"/>
    </row>
    <row r="84" spans="1:6" s="40" customFormat="1" outlineLevel="2" x14ac:dyDescent="0.2">
      <c r="A84" s="36" t="s">
        <v>96</v>
      </c>
      <c r="B84" s="37"/>
      <c r="C84" s="38"/>
      <c r="D84" s="38"/>
      <c r="E84" s="39"/>
      <c r="F84" s="39"/>
    </row>
    <row r="85" spans="1:6" s="40" customFormat="1" outlineLevel="2" x14ac:dyDescent="0.2">
      <c r="A85" s="36" t="s">
        <v>97</v>
      </c>
      <c r="B85" s="37"/>
      <c r="C85" s="38">
        <v>239064</v>
      </c>
      <c r="D85" s="38">
        <v>247966</v>
      </c>
      <c r="E85" s="39"/>
      <c r="F85" s="39"/>
    </row>
    <row r="86" spans="1:6" s="40" customFormat="1" ht="25.5" outlineLevel="2" x14ac:dyDescent="0.2">
      <c r="A86" s="30" t="s">
        <v>98</v>
      </c>
      <c r="B86" s="31">
        <v>211</v>
      </c>
      <c r="C86" s="38"/>
      <c r="D86" s="38"/>
      <c r="E86" s="39"/>
      <c r="F86" s="39"/>
    </row>
    <row r="87" spans="1:6" x14ac:dyDescent="0.2">
      <c r="A87" s="30" t="s">
        <v>43</v>
      </c>
      <c r="B87" s="31">
        <v>212</v>
      </c>
      <c r="C87" s="33"/>
      <c r="D87" s="33"/>
    </row>
    <row r="88" spans="1:6" x14ac:dyDescent="0.2">
      <c r="A88" s="30" t="s">
        <v>99</v>
      </c>
      <c r="B88" s="31">
        <v>213</v>
      </c>
      <c r="C88" s="34">
        <f>SUM(C89:C90)</f>
        <v>512275</v>
      </c>
      <c r="D88" s="34">
        <f>SUM(D89:D90)</f>
        <v>0</v>
      </c>
    </row>
    <row r="89" spans="1:6" s="40" customFormat="1" outlineLevel="1" x14ac:dyDescent="0.2">
      <c r="A89" s="36" t="s">
        <v>100</v>
      </c>
      <c r="B89" s="37"/>
      <c r="C89" s="38"/>
      <c r="D89" s="38"/>
      <c r="E89" s="5"/>
      <c r="F89" s="5"/>
    </row>
    <row r="90" spans="1:6" s="40" customFormat="1" outlineLevel="1" x14ac:dyDescent="0.2">
      <c r="A90" s="36" t="s">
        <v>101</v>
      </c>
      <c r="B90" s="37"/>
      <c r="C90" s="38">
        <v>512275</v>
      </c>
      <c r="D90" s="38"/>
      <c r="E90" s="5"/>
      <c r="F90" s="39"/>
    </row>
    <row r="91" spans="1:6" x14ac:dyDescent="0.2">
      <c r="A91" s="30" t="s">
        <v>102</v>
      </c>
      <c r="B91" s="31">
        <v>214</v>
      </c>
      <c r="C91" s="34">
        <f>C92+C93</f>
        <v>13194635</v>
      </c>
      <c r="D91" s="34">
        <f>D92+D93</f>
        <v>9267444</v>
      </c>
    </row>
    <row r="92" spans="1:6" s="40" customFormat="1" outlineLevel="1" x14ac:dyDescent="0.2">
      <c r="A92" s="36" t="s">
        <v>103</v>
      </c>
      <c r="B92" s="37"/>
      <c r="C92" s="38">
        <v>12571927</v>
      </c>
      <c r="D92" s="38">
        <v>8472925</v>
      </c>
      <c r="E92" s="39"/>
      <c r="F92" s="39"/>
    </row>
    <row r="93" spans="1:6" s="40" customFormat="1" outlineLevel="1" x14ac:dyDescent="0.2">
      <c r="A93" s="36" t="s">
        <v>104</v>
      </c>
      <c r="B93" s="37"/>
      <c r="C93" s="38">
        <v>622708</v>
      </c>
      <c r="D93" s="38">
        <v>794519</v>
      </c>
      <c r="E93" s="39"/>
      <c r="F93" s="39"/>
    </row>
    <row r="94" spans="1:6" x14ac:dyDescent="0.2">
      <c r="A94" s="30" t="s">
        <v>105</v>
      </c>
      <c r="B94" s="31">
        <v>215</v>
      </c>
      <c r="C94" s="33">
        <v>2217492</v>
      </c>
      <c r="D94" s="33">
        <v>2442389</v>
      </c>
    </row>
    <row r="95" spans="1:6" x14ac:dyDescent="0.2">
      <c r="A95" s="30" t="s">
        <v>106</v>
      </c>
      <c r="B95" s="31">
        <v>216</v>
      </c>
      <c r="C95" s="33">
        <v>0</v>
      </c>
      <c r="D95" s="33">
        <v>19621</v>
      </c>
    </row>
    <row r="96" spans="1:6" x14ac:dyDescent="0.2">
      <c r="A96" s="30" t="s">
        <v>107</v>
      </c>
      <c r="B96" s="31">
        <v>217</v>
      </c>
      <c r="C96" s="33">
        <v>675715</v>
      </c>
      <c r="D96" s="33">
        <v>687358</v>
      </c>
    </row>
    <row r="97" spans="1:7" x14ac:dyDescent="0.2">
      <c r="A97" s="30" t="s">
        <v>108</v>
      </c>
      <c r="B97" s="31">
        <v>218</v>
      </c>
      <c r="C97" s="33">
        <v>1925</v>
      </c>
      <c r="D97" s="33">
        <v>4038</v>
      </c>
    </row>
    <row r="98" spans="1:7" x14ac:dyDescent="0.2">
      <c r="A98" s="30" t="s">
        <v>109</v>
      </c>
      <c r="B98" s="31">
        <v>219</v>
      </c>
      <c r="C98" s="33">
        <v>32246074</v>
      </c>
      <c r="D98" s="33">
        <v>17392251</v>
      </c>
    </row>
    <row r="99" spans="1:7" x14ac:dyDescent="0.2">
      <c r="A99" s="30" t="s">
        <v>110</v>
      </c>
      <c r="B99" s="31">
        <v>220</v>
      </c>
      <c r="C99" s="33"/>
      <c r="D99" s="33"/>
    </row>
    <row r="100" spans="1:7" x14ac:dyDescent="0.2">
      <c r="A100" s="30" t="s">
        <v>111</v>
      </c>
      <c r="B100" s="31">
        <v>221</v>
      </c>
      <c r="C100" s="33"/>
      <c r="D100" s="33">
        <v>50328</v>
      </c>
    </row>
    <row r="101" spans="1:7" x14ac:dyDescent="0.2">
      <c r="A101" s="30" t="s">
        <v>112</v>
      </c>
      <c r="B101" s="31">
        <v>222</v>
      </c>
      <c r="C101" s="33">
        <f>SUM(C102:C103)</f>
        <v>1119371</v>
      </c>
      <c r="D101" s="33">
        <f>SUM(D102:D103)</f>
        <v>1110852</v>
      </c>
      <c r="G101" s="40"/>
    </row>
    <row r="102" spans="1:7" x14ac:dyDescent="0.2">
      <c r="A102" s="30" t="s">
        <v>113</v>
      </c>
      <c r="B102" s="31"/>
      <c r="C102" s="33">
        <v>539594</v>
      </c>
      <c r="D102" s="33">
        <v>522875</v>
      </c>
      <c r="G102" s="40"/>
    </row>
    <row r="103" spans="1:7" x14ac:dyDescent="0.2">
      <c r="A103" s="30" t="s">
        <v>64</v>
      </c>
      <c r="B103" s="31"/>
      <c r="C103" s="33">
        <v>579777</v>
      </c>
      <c r="D103" s="33">
        <v>587977</v>
      </c>
      <c r="E103" s="39"/>
      <c r="G103" s="40"/>
    </row>
    <row r="104" spans="1:7" s="29" customFormat="1" x14ac:dyDescent="0.2">
      <c r="A104" s="25" t="s">
        <v>114</v>
      </c>
      <c r="B104" s="42">
        <v>300</v>
      </c>
      <c r="C104" s="43">
        <f>SUM(C80:C101)-SUM(C82:C85)-SUM(C89:C90)-SUM(C92:C93)</f>
        <v>50221080</v>
      </c>
      <c r="D104" s="43">
        <f>SUM(D80:D101)-SUM(D82:D85)-SUM(D89:D90)-SUM(D92:D93)</f>
        <v>31240051</v>
      </c>
      <c r="E104" s="28"/>
      <c r="F104" s="28"/>
    </row>
    <row r="105" spans="1:7" s="29" customFormat="1" x14ac:dyDescent="0.2">
      <c r="A105" s="25" t="s">
        <v>115</v>
      </c>
      <c r="B105" s="42">
        <v>301</v>
      </c>
      <c r="C105" s="27"/>
      <c r="D105" s="27"/>
      <c r="E105" s="28"/>
      <c r="F105" s="28"/>
    </row>
    <row r="106" spans="1:7" s="29" customFormat="1" x14ac:dyDescent="0.2">
      <c r="A106" s="25" t="s">
        <v>116</v>
      </c>
      <c r="B106" s="26"/>
      <c r="C106" s="27"/>
      <c r="D106" s="27"/>
      <c r="E106" s="28"/>
      <c r="F106" s="28"/>
    </row>
    <row r="107" spans="1:7" ht="25.5" x14ac:dyDescent="0.2">
      <c r="A107" s="30" t="s">
        <v>117</v>
      </c>
      <c r="B107" s="31">
        <v>310</v>
      </c>
      <c r="C107" s="52">
        <f>SUM(C108:C111)</f>
        <v>411357</v>
      </c>
      <c r="D107" s="52">
        <f>SUM(D108:D111)</f>
        <v>447724</v>
      </c>
    </row>
    <row r="108" spans="1:7" s="40" customFormat="1" outlineLevel="2" x14ac:dyDescent="0.2">
      <c r="A108" s="36" t="s">
        <v>94</v>
      </c>
      <c r="B108" s="37"/>
      <c r="C108" s="38"/>
      <c r="D108" s="38"/>
      <c r="E108" s="5"/>
      <c r="F108" s="5"/>
    </row>
    <row r="109" spans="1:7" s="40" customFormat="1" ht="25.5" outlineLevel="2" x14ac:dyDescent="0.2">
      <c r="A109" s="53" t="s">
        <v>95</v>
      </c>
      <c r="B109" s="37"/>
      <c r="C109" s="38">
        <v>146530</v>
      </c>
      <c r="D109" s="38">
        <v>182897</v>
      </c>
      <c r="E109" s="39"/>
      <c r="F109" s="39"/>
    </row>
    <row r="110" spans="1:7" s="40" customFormat="1" outlineLevel="2" x14ac:dyDescent="0.2">
      <c r="A110" s="36" t="s">
        <v>96</v>
      </c>
      <c r="B110" s="37"/>
      <c r="C110" s="38"/>
      <c r="D110" s="38"/>
      <c r="E110" s="39"/>
      <c r="F110" s="39"/>
    </row>
    <row r="111" spans="1:7" s="40" customFormat="1" outlineLevel="2" x14ac:dyDescent="0.2">
      <c r="A111" s="36" t="s">
        <v>118</v>
      </c>
      <c r="B111" s="37"/>
      <c r="C111" s="38">
        <v>264827</v>
      </c>
      <c r="D111" s="38">
        <v>264827</v>
      </c>
      <c r="E111" s="39"/>
      <c r="F111" s="39"/>
    </row>
    <row r="112" spans="1:7" s="40" customFormat="1" ht="25.5" outlineLevel="2" x14ac:dyDescent="0.2">
      <c r="A112" s="30" t="s">
        <v>119</v>
      </c>
      <c r="B112" s="31">
        <v>311</v>
      </c>
      <c r="C112" s="38"/>
      <c r="D112" s="38"/>
      <c r="E112" s="39"/>
      <c r="F112" s="39"/>
    </row>
    <row r="113" spans="1:7" x14ac:dyDescent="0.2">
      <c r="A113" s="30" t="s">
        <v>43</v>
      </c>
      <c r="B113" s="31">
        <v>312</v>
      </c>
      <c r="C113" s="33"/>
      <c r="D113" s="33"/>
    </row>
    <row r="114" spans="1:7" x14ac:dyDescent="0.2">
      <c r="A114" s="30" t="s">
        <v>120</v>
      </c>
      <c r="B114" s="31">
        <v>313</v>
      </c>
      <c r="C114" s="52">
        <f>SUM(C115:C116)</f>
        <v>736062</v>
      </c>
      <c r="D114" s="52">
        <f>SUM(D115:D116)</f>
        <v>108057</v>
      </c>
    </row>
    <row r="115" spans="1:7" s="40" customFormat="1" outlineLevel="1" x14ac:dyDescent="0.2">
      <c r="A115" s="36" t="s">
        <v>100</v>
      </c>
      <c r="B115" s="37"/>
      <c r="C115" s="38"/>
      <c r="D115" s="38"/>
      <c r="E115" s="39"/>
      <c r="F115" s="39"/>
    </row>
    <row r="116" spans="1:7" s="40" customFormat="1" outlineLevel="1" x14ac:dyDescent="0.2">
      <c r="A116" s="36" t="s">
        <v>101</v>
      </c>
      <c r="B116" s="37"/>
      <c r="C116" s="38">
        <v>736062</v>
      </c>
      <c r="D116" s="38">
        <v>108057</v>
      </c>
      <c r="E116" s="39"/>
      <c r="F116" s="39"/>
    </row>
    <row r="117" spans="1:7" x14ac:dyDescent="0.2">
      <c r="A117" s="30" t="s">
        <v>121</v>
      </c>
      <c r="B117" s="31">
        <v>314</v>
      </c>
      <c r="C117" s="52">
        <f>SUM(C118:C119)</f>
        <v>59952</v>
      </c>
      <c r="D117" s="52">
        <f>SUM(D118:D119)</f>
        <v>0</v>
      </c>
    </row>
    <row r="118" spans="1:7" s="40" customFormat="1" outlineLevel="1" x14ac:dyDescent="0.2">
      <c r="A118" s="36" t="s">
        <v>103</v>
      </c>
      <c r="B118" s="37"/>
      <c r="C118" s="38"/>
      <c r="D118" s="38"/>
      <c r="E118" s="39"/>
      <c r="F118" s="39"/>
    </row>
    <row r="119" spans="1:7" s="40" customFormat="1" outlineLevel="1" x14ac:dyDescent="0.2">
      <c r="A119" s="36" t="s">
        <v>104</v>
      </c>
      <c r="B119" s="37"/>
      <c r="C119" s="38">
        <v>59952</v>
      </c>
      <c r="D119" s="38"/>
      <c r="E119" s="39"/>
      <c r="F119" s="39"/>
    </row>
    <row r="120" spans="1:7" x14ac:dyDescent="0.2">
      <c r="A120" s="30" t="s">
        <v>122</v>
      </c>
      <c r="B120" s="31">
        <v>315</v>
      </c>
      <c r="C120" s="33">
        <v>1580342</v>
      </c>
      <c r="D120" s="33">
        <v>1468689</v>
      </c>
    </row>
    <row r="121" spans="1:7" x14ac:dyDescent="0.2">
      <c r="A121" s="30" t="s">
        <v>123</v>
      </c>
      <c r="B121" s="31">
        <v>316</v>
      </c>
      <c r="C121" s="33">
        <v>1755217</v>
      </c>
      <c r="D121" s="33">
        <v>1804842</v>
      </c>
    </row>
    <row r="122" spans="1:7" x14ac:dyDescent="0.2">
      <c r="A122" s="30" t="s">
        <v>107</v>
      </c>
      <c r="B122" s="31">
        <v>317</v>
      </c>
      <c r="C122" s="33">
        <v>204778</v>
      </c>
      <c r="D122" s="33">
        <v>204778</v>
      </c>
    </row>
    <row r="123" spans="1:7" ht="15" customHeight="1" x14ac:dyDescent="0.2">
      <c r="A123" s="30" t="s">
        <v>124</v>
      </c>
      <c r="B123" s="31">
        <v>318</v>
      </c>
      <c r="C123" s="33"/>
      <c r="D123" s="33"/>
    </row>
    <row r="124" spans="1:7" x14ac:dyDescent="0.2">
      <c r="A124" s="30" t="s">
        <v>125</v>
      </c>
      <c r="B124" s="31">
        <v>319</v>
      </c>
      <c r="C124" s="33"/>
      <c r="D124" s="33"/>
    </row>
    <row r="125" spans="1:7" x14ac:dyDescent="0.2">
      <c r="A125" s="30" t="s">
        <v>110</v>
      </c>
      <c r="B125" s="31">
        <v>320</v>
      </c>
      <c r="C125" s="33"/>
      <c r="D125" s="33"/>
    </row>
    <row r="126" spans="1:7" s="55" customFormat="1" x14ac:dyDescent="0.2">
      <c r="A126" s="30" t="s">
        <v>126</v>
      </c>
      <c r="B126" s="31">
        <v>321</v>
      </c>
      <c r="C126" s="33">
        <f>SUM(C127:C128)</f>
        <v>1944165</v>
      </c>
      <c r="D126" s="33">
        <f>SUM(D127:D128)</f>
        <v>1355796</v>
      </c>
      <c r="E126" s="5"/>
      <c r="F126" s="54"/>
      <c r="G126" s="40"/>
    </row>
    <row r="127" spans="1:7" s="55" customFormat="1" x14ac:dyDescent="0.2">
      <c r="A127" s="30" t="s">
        <v>127</v>
      </c>
      <c r="B127" s="31"/>
      <c r="C127" s="33">
        <v>1944165</v>
      </c>
      <c r="D127" s="33">
        <v>1355796</v>
      </c>
      <c r="E127" s="5"/>
      <c r="F127" s="54"/>
      <c r="G127" s="40"/>
    </row>
    <row r="128" spans="1:7" s="55" customFormat="1" x14ac:dyDescent="0.2">
      <c r="A128" s="30" t="s">
        <v>64</v>
      </c>
      <c r="B128" s="31"/>
      <c r="C128" s="33"/>
      <c r="D128" s="33"/>
      <c r="E128" s="5"/>
      <c r="F128" s="54"/>
      <c r="G128" s="40"/>
    </row>
    <row r="129" spans="1:6" s="29" customFormat="1" x14ac:dyDescent="0.2">
      <c r="A129" s="25" t="s">
        <v>128</v>
      </c>
      <c r="B129" s="42">
        <v>400</v>
      </c>
      <c r="C129" s="43">
        <f>C107+C113+C114+C117+C120+C121+C126+C122+C123+C124+C125</f>
        <v>6691873</v>
      </c>
      <c r="D129" s="43">
        <f>D107+D113+D114+D117+D120+D121+D126+D122+D123+D124+D125</f>
        <v>5389886</v>
      </c>
      <c r="E129" s="28"/>
      <c r="F129" s="28"/>
    </row>
    <row r="130" spans="1:6" s="29" customFormat="1" x14ac:dyDescent="0.2">
      <c r="A130" s="25" t="s">
        <v>129</v>
      </c>
      <c r="B130" s="26"/>
      <c r="C130" s="27"/>
      <c r="D130" s="27"/>
      <c r="E130" s="28"/>
      <c r="F130" s="28"/>
    </row>
    <row r="131" spans="1:6" x14ac:dyDescent="0.2">
      <c r="A131" s="30" t="s">
        <v>130</v>
      </c>
      <c r="B131" s="31">
        <v>410</v>
      </c>
      <c r="C131" s="33">
        <v>4405169</v>
      </c>
      <c r="D131" s="33">
        <v>4405169</v>
      </c>
    </row>
    <row r="132" spans="1:6" x14ac:dyDescent="0.2">
      <c r="A132" s="30" t="s">
        <v>131</v>
      </c>
      <c r="B132" s="31">
        <v>411</v>
      </c>
      <c r="C132" s="33"/>
      <c r="D132" s="33"/>
    </row>
    <row r="133" spans="1:6" x14ac:dyDescent="0.2">
      <c r="A133" s="30" t="s">
        <v>132</v>
      </c>
      <c r="B133" s="31">
        <v>412</v>
      </c>
      <c r="C133" s="33"/>
      <c r="D133" s="33"/>
    </row>
    <row r="134" spans="1:6" x14ac:dyDescent="0.2">
      <c r="A134" s="30" t="s">
        <v>133</v>
      </c>
      <c r="B134" s="31">
        <v>413</v>
      </c>
      <c r="C134" s="33">
        <v>253444</v>
      </c>
      <c r="D134" s="33">
        <v>263158</v>
      </c>
    </row>
    <row r="135" spans="1:6" x14ac:dyDescent="0.2">
      <c r="A135" s="30" t="s">
        <v>134</v>
      </c>
      <c r="B135" s="31">
        <v>414</v>
      </c>
      <c r="C135" s="33">
        <v>75732671</v>
      </c>
      <c r="D135" s="33">
        <v>70690524</v>
      </c>
    </row>
    <row r="136" spans="1:6" x14ac:dyDescent="0.2">
      <c r="A136" s="30" t="s">
        <v>135</v>
      </c>
      <c r="B136" s="31">
        <v>415</v>
      </c>
      <c r="C136" s="33"/>
      <c r="D136" s="33"/>
    </row>
    <row r="137" spans="1:6" s="29" customFormat="1" ht="25.5" x14ac:dyDescent="0.2">
      <c r="A137" s="25" t="s">
        <v>136</v>
      </c>
      <c r="B137" s="42">
        <v>420</v>
      </c>
      <c r="C137" s="43">
        <f>SUM(C130:C136)</f>
        <v>80391284</v>
      </c>
      <c r="D137" s="43">
        <f>SUM(D130:D136)</f>
        <v>75358851</v>
      </c>
      <c r="E137" s="28"/>
      <c r="F137" s="28"/>
    </row>
    <row r="138" spans="1:6" s="29" customFormat="1" x14ac:dyDescent="0.2">
      <c r="A138" s="25" t="s">
        <v>137</v>
      </c>
      <c r="B138" s="42">
        <v>421</v>
      </c>
      <c r="C138" s="27"/>
      <c r="D138" s="27"/>
      <c r="E138" s="28"/>
      <c r="F138" s="28"/>
    </row>
    <row r="139" spans="1:6" s="29" customFormat="1" x14ac:dyDescent="0.2">
      <c r="A139" s="25" t="s">
        <v>138</v>
      </c>
      <c r="B139" s="42">
        <v>500</v>
      </c>
      <c r="C139" s="43">
        <f>C137+C138</f>
        <v>80391284</v>
      </c>
      <c r="D139" s="43">
        <f>D137+D138</f>
        <v>75358851</v>
      </c>
      <c r="E139" s="28"/>
      <c r="F139" s="28"/>
    </row>
    <row r="140" spans="1:6" s="29" customFormat="1" x14ac:dyDescent="0.2">
      <c r="A140" s="25" t="s">
        <v>139</v>
      </c>
      <c r="B140" s="42"/>
      <c r="C140" s="43">
        <f>C104+C129+C139</f>
        <v>137304237</v>
      </c>
      <c r="D140" s="43">
        <f>D104+D129+D139</f>
        <v>111988788</v>
      </c>
      <c r="E140" s="28"/>
      <c r="F140" s="28"/>
    </row>
    <row r="141" spans="1:6" s="29" customFormat="1" x14ac:dyDescent="0.2">
      <c r="A141" s="56"/>
      <c r="B141" s="57"/>
      <c r="C141" s="58"/>
      <c r="D141" s="58"/>
      <c r="E141" s="28"/>
      <c r="F141" s="28"/>
    </row>
    <row r="142" spans="1:6" x14ac:dyDescent="0.2">
      <c r="A142" s="20"/>
      <c r="B142" s="59"/>
      <c r="C142" s="60"/>
      <c r="D142" s="60"/>
    </row>
    <row r="143" spans="1:6" s="63" customFormat="1" x14ac:dyDescent="0.2">
      <c r="A143" s="61" t="s">
        <v>140</v>
      </c>
      <c r="B143" s="62"/>
      <c r="C143" s="62"/>
      <c r="D143" s="62"/>
      <c r="E143" s="5"/>
      <c r="F143" s="5"/>
    </row>
    <row r="144" spans="1:6" s="63" customFormat="1" ht="15" x14ac:dyDescent="0.35">
      <c r="A144" s="61" t="s">
        <v>141</v>
      </c>
      <c r="B144" s="64"/>
      <c r="C144" s="65" t="s">
        <v>142</v>
      </c>
      <c r="D144" s="66"/>
      <c r="E144" s="5"/>
      <c r="F144" s="5"/>
    </row>
    <row r="145" spans="1:6" s="63" customFormat="1" x14ac:dyDescent="0.2">
      <c r="A145" s="67"/>
      <c r="B145" s="59"/>
      <c r="C145" s="59"/>
      <c r="D145" s="68"/>
      <c r="E145" s="5"/>
      <c r="F145" s="5"/>
    </row>
    <row r="146" spans="1:6" s="63" customFormat="1" x14ac:dyDescent="0.2">
      <c r="A146" s="69"/>
      <c r="B146" s="6"/>
      <c r="C146" s="70"/>
      <c r="D146" s="71"/>
      <c r="E146" s="5"/>
      <c r="F146" s="5"/>
    </row>
    <row r="147" spans="1:6" s="256" customFormat="1" x14ac:dyDescent="0.2">
      <c r="A147" s="254" t="s">
        <v>383</v>
      </c>
      <c r="B147" s="257"/>
      <c r="C147" s="258" t="s">
        <v>384</v>
      </c>
      <c r="D147" s="259"/>
      <c r="E147" s="255"/>
      <c r="F147" s="255"/>
    </row>
    <row r="148" spans="1:6" ht="15" x14ac:dyDescent="0.2">
      <c r="A148" s="72"/>
      <c r="C148" s="73"/>
    </row>
    <row r="149" spans="1:6" x14ac:dyDescent="0.2">
      <c r="A149" s="74" t="s">
        <v>143</v>
      </c>
    </row>
    <row r="150" spans="1:6" x14ac:dyDescent="0.2">
      <c r="A150" s="75"/>
      <c r="B150" s="76"/>
      <c r="C150" s="77"/>
      <c r="D150" s="78"/>
    </row>
  </sheetData>
  <mergeCells count="4">
    <mergeCell ref="A18:A19"/>
    <mergeCell ref="B18:B19"/>
    <mergeCell ref="C18:C19"/>
    <mergeCell ref="D18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526E-DBBE-4908-92F9-5B7C872CDC80}">
  <dimension ref="A1:L67"/>
  <sheetViews>
    <sheetView zoomScale="80" zoomScaleNormal="80" workbookViewId="0">
      <selection activeCell="H49" sqref="H49"/>
    </sheetView>
  </sheetViews>
  <sheetFormatPr defaultColWidth="9.28515625" defaultRowHeight="12.75" x14ac:dyDescent="0.2"/>
  <cols>
    <col min="1" max="1" width="64" style="86" customWidth="1"/>
    <col min="2" max="2" width="7.7109375" style="86" customWidth="1"/>
    <col min="3" max="3" width="22.28515625" style="86" customWidth="1"/>
    <col min="4" max="4" width="21.140625" style="86" customWidth="1"/>
    <col min="5" max="5" width="14.85546875" style="81" customWidth="1"/>
    <col min="6" max="6" width="11.28515625" style="82" bestFit="1" customWidth="1"/>
    <col min="7" max="7" width="14.5703125" style="83" customWidth="1"/>
    <col min="8" max="8" width="9.28515625" style="84"/>
    <col min="9" max="12" width="9.28515625" style="85"/>
    <col min="13" max="16384" width="9.28515625" style="86"/>
  </cols>
  <sheetData>
    <row r="1" spans="1:12" ht="15" x14ac:dyDescent="0.25">
      <c r="A1" s="79"/>
      <c r="B1" s="79"/>
      <c r="C1" s="79"/>
      <c r="D1" s="80" t="s">
        <v>144</v>
      </c>
    </row>
    <row r="2" spans="1:12" ht="15" x14ac:dyDescent="0.25">
      <c r="A2" s="79"/>
      <c r="B2" s="79"/>
      <c r="C2" s="79"/>
      <c r="D2" s="80" t="s">
        <v>1</v>
      </c>
    </row>
    <row r="3" spans="1:12" ht="15" x14ac:dyDescent="0.25">
      <c r="A3" s="79"/>
      <c r="B3" s="79"/>
      <c r="C3" s="79"/>
      <c r="D3" s="80" t="s">
        <v>2</v>
      </c>
    </row>
    <row r="4" spans="1:12" ht="15" x14ac:dyDescent="0.25">
      <c r="A4" s="79"/>
      <c r="B4" s="79"/>
      <c r="C4" s="79"/>
      <c r="D4" s="80" t="s">
        <v>3</v>
      </c>
    </row>
    <row r="5" spans="1:12" x14ac:dyDescent="0.2">
      <c r="A5" s="79"/>
      <c r="B5" s="79"/>
      <c r="C5" s="79"/>
      <c r="D5" s="87" t="s">
        <v>145</v>
      </c>
    </row>
    <row r="6" spans="1:12" x14ac:dyDescent="0.2">
      <c r="A6" s="88"/>
      <c r="B6" s="88"/>
      <c r="C6" s="88"/>
      <c r="D6" s="88"/>
    </row>
    <row r="7" spans="1:12" x14ac:dyDescent="0.2">
      <c r="A7" s="89" t="s">
        <v>146</v>
      </c>
      <c r="B7" s="90"/>
      <c r="C7" s="90"/>
      <c r="D7" s="90"/>
    </row>
    <row r="8" spans="1:12" x14ac:dyDescent="0.2">
      <c r="A8" s="89" t="s">
        <v>147</v>
      </c>
      <c r="B8" s="91"/>
      <c r="C8" s="92" t="str">
        <f>[1]Ф1!C6</f>
        <v>АО "Ульбинский металлургический завод"</v>
      </c>
    </row>
    <row r="9" spans="1:12" x14ac:dyDescent="0.2">
      <c r="A9" s="89" t="s">
        <v>148</v>
      </c>
      <c r="B9" s="90"/>
      <c r="C9" s="93">
        <v>44834</v>
      </c>
      <c r="D9" s="90"/>
    </row>
    <row r="10" spans="1:12" x14ac:dyDescent="0.2">
      <c r="A10" s="94"/>
      <c r="B10" s="94"/>
      <c r="C10" s="94"/>
      <c r="D10" s="95" t="s">
        <v>24</v>
      </c>
    </row>
    <row r="11" spans="1:12" s="101" customFormat="1" ht="25.5" customHeight="1" x14ac:dyDescent="0.25">
      <c r="A11" s="261" t="s">
        <v>149</v>
      </c>
      <c r="B11" s="261" t="s">
        <v>26</v>
      </c>
      <c r="C11" s="261" t="s">
        <v>150</v>
      </c>
      <c r="D11" s="261" t="s">
        <v>151</v>
      </c>
      <c r="E11" s="96"/>
      <c r="F11" s="97"/>
      <c r="G11" s="98"/>
      <c r="H11" s="99"/>
      <c r="I11" s="100"/>
      <c r="J11" s="100"/>
      <c r="K11" s="100"/>
      <c r="L11" s="100"/>
    </row>
    <row r="12" spans="1:12" s="101" customFormat="1" x14ac:dyDescent="0.25">
      <c r="A12" s="262"/>
      <c r="B12" s="262"/>
      <c r="C12" s="262"/>
      <c r="D12" s="262"/>
      <c r="E12" s="102"/>
      <c r="F12" s="102"/>
      <c r="G12" s="103"/>
      <c r="H12" s="99"/>
      <c r="I12" s="100"/>
      <c r="J12" s="100"/>
      <c r="K12" s="100"/>
      <c r="L12" s="100"/>
    </row>
    <row r="13" spans="1:12" x14ac:dyDescent="0.2">
      <c r="A13" s="104" t="s">
        <v>152</v>
      </c>
      <c r="B13" s="105" t="s">
        <v>31</v>
      </c>
      <c r="C13" s="106">
        <v>78919409</v>
      </c>
      <c r="D13" s="106">
        <v>39397411</v>
      </c>
      <c r="E13" s="107"/>
    </row>
    <row r="14" spans="1:12" x14ac:dyDescent="0.2">
      <c r="A14" s="104" t="s">
        <v>153</v>
      </c>
      <c r="B14" s="105" t="s">
        <v>33</v>
      </c>
      <c r="C14" s="106">
        <v>59574329</v>
      </c>
      <c r="D14" s="106">
        <v>27135254.298329107</v>
      </c>
      <c r="E14" s="108"/>
      <c r="G14" s="109"/>
    </row>
    <row r="15" spans="1:12" s="118" customFormat="1" x14ac:dyDescent="0.2">
      <c r="A15" s="110" t="s">
        <v>154</v>
      </c>
      <c r="B15" s="111" t="s">
        <v>40</v>
      </c>
      <c r="C15" s="112">
        <f>C13-C14</f>
        <v>19345080</v>
      </c>
      <c r="D15" s="112">
        <f>D13-D14</f>
        <v>12262156.701670893</v>
      </c>
      <c r="E15" s="113"/>
      <c r="F15" s="114"/>
      <c r="G15" s="115"/>
      <c r="H15" s="116"/>
      <c r="I15" s="117"/>
      <c r="J15" s="117"/>
      <c r="K15" s="117"/>
      <c r="L15" s="117"/>
    </row>
    <row r="16" spans="1:12" x14ac:dyDescent="0.2">
      <c r="A16" s="104" t="s">
        <v>155</v>
      </c>
      <c r="B16" s="105" t="s">
        <v>42</v>
      </c>
      <c r="C16" s="106">
        <v>1592399</v>
      </c>
      <c r="D16" s="106">
        <v>871304</v>
      </c>
      <c r="E16" s="108"/>
    </row>
    <row r="17" spans="1:12" x14ac:dyDescent="0.2">
      <c r="A17" s="104" t="s">
        <v>156</v>
      </c>
      <c r="B17" s="105" t="s">
        <v>44</v>
      </c>
      <c r="C17" s="106">
        <v>2926990</v>
      </c>
      <c r="D17" s="106">
        <v>2168701</v>
      </c>
      <c r="E17" s="108"/>
    </row>
    <row r="18" spans="1:12" s="118" customFormat="1" x14ac:dyDescent="0.2">
      <c r="A18" s="110" t="s">
        <v>157</v>
      </c>
      <c r="B18" s="111" t="s">
        <v>58</v>
      </c>
      <c r="C18" s="112">
        <f>C15-C16-C17</f>
        <v>14825691</v>
      </c>
      <c r="D18" s="112">
        <f>D15-D16-D17</f>
        <v>9222151.7016708925</v>
      </c>
      <c r="E18" s="113"/>
      <c r="F18" s="114"/>
      <c r="G18" s="115"/>
      <c r="H18" s="116"/>
      <c r="I18" s="117"/>
      <c r="J18" s="117"/>
      <c r="K18" s="117"/>
      <c r="L18" s="117"/>
    </row>
    <row r="19" spans="1:12" x14ac:dyDescent="0.2">
      <c r="A19" s="104" t="s">
        <v>158</v>
      </c>
      <c r="B19" s="105" t="s">
        <v>60</v>
      </c>
      <c r="C19" s="106">
        <v>1736708</v>
      </c>
      <c r="D19" s="106">
        <v>301561</v>
      </c>
      <c r="E19" s="108"/>
    </row>
    <row r="20" spans="1:12" x14ac:dyDescent="0.2">
      <c r="A20" s="104" t="s">
        <v>159</v>
      </c>
      <c r="B20" s="105" t="s">
        <v>62</v>
      </c>
      <c r="C20" s="106">
        <v>1508533</v>
      </c>
      <c r="D20" s="106">
        <v>266845</v>
      </c>
      <c r="E20" s="108"/>
    </row>
    <row r="21" spans="1:12" ht="38.25" x14ac:dyDescent="0.2">
      <c r="A21" s="104" t="s">
        <v>160</v>
      </c>
      <c r="B21" s="105" t="s">
        <v>161</v>
      </c>
      <c r="C21" s="106">
        <v>-2704541</v>
      </c>
      <c r="D21" s="106">
        <v>-1726213</v>
      </c>
      <c r="E21" s="108"/>
    </row>
    <row r="22" spans="1:12" x14ac:dyDescent="0.2">
      <c r="A22" s="104" t="s">
        <v>162</v>
      </c>
      <c r="B22" s="105" t="s">
        <v>163</v>
      </c>
      <c r="C22" s="106">
        <v>1556573</v>
      </c>
      <c r="D22" s="106">
        <v>93159</v>
      </c>
      <c r="E22" s="108"/>
    </row>
    <row r="23" spans="1:12" x14ac:dyDescent="0.2">
      <c r="A23" s="104" t="s">
        <v>164</v>
      </c>
      <c r="B23" s="105" t="s">
        <v>165</v>
      </c>
      <c r="C23" s="106">
        <v>1383671</v>
      </c>
      <c r="D23" s="106">
        <v>1341966</v>
      </c>
      <c r="E23" s="108"/>
    </row>
    <row r="24" spans="1:12" s="118" customFormat="1" x14ac:dyDescent="0.2">
      <c r="A24" s="110" t="s">
        <v>166</v>
      </c>
      <c r="B24" s="111">
        <v>100</v>
      </c>
      <c r="C24" s="112">
        <f>C18+C19-C20+C21+C22-C23</f>
        <v>12522227</v>
      </c>
      <c r="D24" s="112">
        <f>D18+D19-D20+D21+D22-D23</f>
        <v>6281847.7016708925</v>
      </c>
      <c r="E24" s="113"/>
      <c r="F24" s="114"/>
      <c r="G24" s="115"/>
      <c r="H24" s="116"/>
      <c r="I24" s="117"/>
      <c r="J24" s="117"/>
      <c r="K24" s="117"/>
      <c r="L24" s="117"/>
    </row>
    <row r="25" spans="1:12" x14ac:dyDescent="0.2">
      <c r="A25" s="104" t="s">
        <v>167</v>
      </c>
      <c r="B25" s="105" t="s">
        <v>168</v>
      </c>
      <c r="C25" s="106">
        <v>3471312</v>
      </c>
      <c r="D25" s="106">
        <v>1888949</v>
      </c>
      <c r="E25" s="108"/>
      <c r="F25" s="119"/>
      <c r="G25" s="109"/>
      <c r="H25" s="120"/>
    </row>
    <row r="26" spans="1:12" s="118" customFormat="1" ht="25.5" x14ac:dyDescent="0.2">
      <c r="A26" s="110" t="s">
        <v>169</v>
      </c>
      <c r="B26" s="111" t="s">
        <v>170</v>
      </c>
      <c r="C26" s="112">
        <f>C24-C25</f>
        <v>9050915</v>
      </c>
      <c r="D26" s="112">
        <f>D24-D25</f>
        <v>4392898.7016708925</v>
      </c>
      <c r="E26" s="113"/>
      <c r="F26" s="114"/>
      <c r="G26" s="115"/>
      <c r="H26" s="116"/>
      <c r="I26" s="117"/>
      <c r="J26" s="117"/>
      <c r="K26" s="117"/>
      <c r="L26" s="117"/>
    </row>
    <row r="27" spans="1:12" ht="25.5" x14ac:dyDescent="0.2">
      <c r="A27" s="104" t="s">
        <v>171</v>
      </c>
      <c r="B27" s="105" t="s">
        <v>172</v>
      </c>
      <c r="C27" s="106"/>
      <c r="D27" s="106"/>
      <c r="E27" s="108"/>
    </row>
    <row r="28" spans="1:12" s="118" customFormat="1" x14ac:dyDescent="0.2">
      <c r="A28" s="110" t="s">
        <v>173</v>
      </c>
      <c r="B28" s="111">
        <v>300</v>
      </c>
      <c r="C28" s="112">
        <f>C26+C27</f>
        <v>9050915</v>
      </c>
      <c r="D28" s="112">
        <f>D26+D27</f>
        <v>4392898.7016708925</v>
      </c>
      <c r="E28" s="113"/>
      <c r="F28" s="121"/>
      <c r="G28" s="109"/>
      <c r="H28" s="120"/>
      <c r="I28" s="117"/>
      <c r="J28" s="117"/>
      <c r="K28" s="117"/>
      <c r="L28" s="117"/>
    </row>
    <row r="29" spans="1:12" x14ac:dyDescent="0.2">
      <c r="A29" s="104" t="s">
        <v>174</v>
      </c>
      <c r="B29" s="105"/>
      <c r="C29" s="122">
        <f t="shared" ref="C29:D29" si="0">C28-C30</f>
        <v>9050915</v>
      </c>
      <c r="D29" s="122">
        <f t="shared" si="0"/>
        <v>4392898.7016708925</v>
      </c>
      <c r="E29" s="108"/>
    </row>
    <row r="30" spans="1:12" x14ac:dyDescent="0.2">
      <c r="A30" s="104" t="s">
        <v>175</v>
      </c>
      <c r="B30" s="105"/>
      <c r="C30" s="106"/>
      <c r="D30" s="106"/>
      <c r="E30" s="108"/>
    </row>
    <row r="31" spans="1:12" x14ac:dyDescent="0.2">
      <c r="A31" s="110" t="s">
        <v>176</v>
      </c>
      <c r="B31" s="111">
        <v>400</v>
      </c>
      <c r="C31" s="112">
        <f>C42+C48</f>
        <v>-9714</v>
      </c>
      <c r="D31" s="112">
        <f>D42+D48</f>
        <v>26053</v>
      </c>
      <c r="E31" s="108"/>
      <c r="F31" s="119"/>
      <c r="G31" s="109"/>
      <c r="H31" s="120"/>
    </row>
    <row r="32" spans="1:12" x14ac:dyDescent="0.2">
      <c r="A32" s="104" t="s">
        <v>177</v>
      </c>
      <c r="B32" s="105"/>
      <c r="C32" s="106"/>
      <c r="D32" s="106"/>
    </row>
    <row r="33" spans="1:5" ht="25.5" x14ac:dyDescent="0.2">
      <c r="A33" s="104" t="s">
        <v>178</v>
      </c>
      <c r="B33" s="105">
        <v>410</v>
      </c>
      <c r="C33" s="106"/>
      <c r="D33" s="106"/>
      <c r="E33" s="108"/>
    </row>
    <row r="34" spans="1:5" ht="38.25" x14ac:dyDescent="0.2">
      <c r="A34" s="104" t="s">
        <v>179</v>
      </c>
      <c r="B34" s="105" t="s">
        <v>180</v>
      </c>
      <c r="C34" s="106"/>
      <c r="D34" s="106"/>
      <c r="E34" s="108"/>
    </row>
    <row r="35" spans="1:5" ht="25.5" x14ac:dyDescent="0.2">
      <c r="A35" s="104" t="s">
        <v>181</v>
      </c>
      <c r="B35" s="105" t="s">
        <v>182</v>
      </c>
      <c r="C35" s="106"/>
      <c r="D35" s="106"/>
      <c r="E35" s="108"/>
    </row>
    <row r="36" spans="1:5" x14ac:dyDescent="0.2">
      <c r="A36" s="104" t="s">
        <v>183</v>
      </c>
      <c r="B36" s="105" t="s">
        <v>184</v>
      </c>
      <c r="C36" s="106"/>
      <c r="D36" s="106"/>
      <c r="E36" s="108"/>
    </row>
    <row r="37" spans="1:5" x14ac:dyDescent="0.2">
      <c r="A37" s="104" t="s">
        <v>185</v>
      </c>
      <c r="B37" s="105" t="s">
        <v>186</v>
      </c>
      <c r="C37" s="106">
        <v>-9714</v>
      </c>
      <c r="D37" s="106">
        <v>26053</v>
      </c>
      <c r="E37" s="108"/>
    </row>
    <row r="38" spans="1:5" x14ac:dyDescent="0.2">
      <c r="A38" s="104" t="s">
        <v>187</v>
      </c>
      <c r="B38" s="105" t="s">
        <v>188</v>
      </c>
      <c r="C38" s="106"/>
      <c r="D38" s="106"/>
      <c r="E38" s="108"/>
    </row>
    <row r="39" spans="1:5" x14ac:dyDescent="0.2">
      <c r="A39" s="104" t="s">
        <v>189</v>
      </c>
      <c r="B39" s="105" t="s">
        <v>190</v>
      </c>
      <c r="C39" s="106"/>
      <c r="D39" s="106"/>
      <c r="E39" s="108"/>
    </row>
    <row r="40" spans="1:5" x14ac:dyDescent="0.2">
      <c r="A40" s="104" t="s">
        <v>191</v>
      </c>
      <c r="B40" s="105" t="s">
        <v>192</v>
      </c>
      <c r="C40" s="106"/>
      <c r="D40" s="106"/>
      <c r="E40" s="108"/>
    </row>
    <row r="41" spans="1:5" ht="19.149999999999999" customHeight="1" x14ac:dyDescent="0.2">
      <c r="A41" s="104" t="s">
        <v>193</v>
      </c>
      <c r="B41" s="105" t="s">
        <v>194</v>
      </c>
      <c r="C41" s="106"/>
      <c r="D41" s="106"/>
      <c r="E41" s="108"/>
    </row>
    <row r="42" spans="1:5" ht="51.75" customHeight="1" x14ac:dyDescent="0.2">
      <c r="A42" s="110" t="s">
        <v>195</v>
      </c>
      <c r="B42" s="111" t="s">
        <v>196</v>
      </c>
      <c r="C42" s="106">
        <f>SUM(C33:C41)</f>
        <v>-9714</v>
      </c>
      <c r="D42" s="106">
        <f>SUM(D33:D41)</f>
        <v>26053</v>
      </c>
      <c r="E42" s="108"/>
    </row>
    <row r="43" spans="1:5" ht="25.5" customHeight="1" x14ac:dyDescent="0.2">
      <c r="A43" s="104" t="s">
        <v>197</v>
      </c>
      <c r="B43" s="105" t="s">
        <v>198</v>
      </c>
      <c r="C43" s="106"/>
      <c r="D43" s="106"/>
      <c r="E43" s="108"/>
    </row>
    <row r="44" spans="1:5" ht="46.5" customHeight="1" x14ac:dyDescent="0.2">
      <c r="A44" s="104" t="s">
        <v>179</v>
      </c>
      <c r="B44" s="105" t="s">
        <v>199</v>
      </c>
      <c r="C44" s="106"/>
      <c r="D44" s="106"/>
      <c r="E44" s="108"/>
    </row>
    <row r="45" spans="1:5" ht="19.149999999999999" customHeight="1" x14ac:dyDescent="0.2">
      <c r="A45" s="104" t="s">
        <v>200</v>
      </c>
      <c r="B45" s="105" t="s">
        <v>201</v>
      </c>
      <c r="C45" s="106"/>
      <c r="D45" s="106"/>
      <c r="E45" s="108"/>
    </row>
    <row r="46" spans="1:5" ht="19.149999999999999" customHeight="1" x14ac:dyDescent="0.2">
      <c r="A46" s="104" t="s">
        <v>193</v>
      </c>
      <c r="B46" s="105" t="s">
        <v>202</v>
      </c>
      <c r="C46" s="106"/>
      <c r="D46" s="106"/>
      <c r="E46" s="108"/>
    </row>
    <row r="47" spans="1:5" ht="34.5" customHeight="1" x14ac:dyDescent="0.2">
      <c r="A47" s="104" t="s">
        <v>203</v>
      </c>
      <c r="B47" s="105" t="s">
        <v>204</v>
      </c>
      <c r="C47" s="106"/>
      <c r="D47" s="106"/>
      <c r="E47" s="108"/>
    </row>
    <row r="48" spans="1:5" ht="57.75" customHeight="1" x14ac:dyDescent="0.2">
      <c r="A48" s="110" t="s">
        <v>205</v>
      </c>
      <c r="B48" s="111" t="s">
        <v>206</v>
      </c>
      <c r="C48" s="106">
        <f>SUM(C43:C47)</f>
        <v>0</v>
      </c>
      <c r="D48" s="106">
        <f>SUM(D43:D47)</f>
        <v>0</v>
      </c>
      <c r="E48" s="108"/>
    </row>
    <row r="49" spans="1:12" s="118" customFormat="1" ht="25.5" x14ac:dyDescent="0.2">
      <c r="A49" s="110" t="s">
        <v>207</v>
      </c>
      <c r="B49" s="111">
        <v>500</v>
      </c>
      <c r="C49" s="112">
        <f>C28+C31</f>
        <v>9041201</v>
      </c>
      <c r="D49" s="112">
        <f>D28+D31</f>
        <v>4418951.7016708925</v>
      </c>
      <c r="E49" s="113"/>
      <c r="F49" s="114"/>
      <c r="G49" s="115"/>
      <c r="H49" s="116"/>
      <c r="I49" s="117"/>
      <c r="J49" s="117"/>
      <c r="K49" s="117"/>
      <c r="L49" s="117"/>
    </row>
    <row r="50" spans="1:12" x14ac:dyDescent="0.2">
      <c r="A50" s="104" t="s">
        <v>208</v>
      </c>
      <c r="B50" s="105"/>
      <c r="C50" s="106"/>
      <c r="D50" s="106"/>
    </row>
    <row r="51" spans="1:12" x14ac:dyDescent="0.2">
      <c r="A51" s="104" t="s">
        <v>174</v>
      </c>
      <c r="B51" s="105"/>
      <c r="C51" s="122">
        <f t="shared" ref="C51:D51" si="1">C49-C52</f>
        <v>9041201</v>
      </c>
      <c r="D51" s="122">
        <f t="shared" si="1"/>
        <v>4418951.7016708925</v>
      </c>
    </row>
    <row r="52" spans="1:12" x14ac:dyDescent="0.2">
      <c r="A52" s="104" t="s">
        <v>209</v>
      </c>
      <c r="B52" s="105"/>
      <c r="C52" s="106"/>
      <c r="D52" s="123"/>
    </row>
    <row r="53" spans="1:12" s="118" customFormat="1" x14ac:dyDescent="0.2">
      <c r="A53" s="110" t="s">
        <v>210</v>
      </c>
      <c r="B53" s="111" t="s">
        <v>211</v>
      </c>
      <c r="C53" s="124"/>
      <c r="D53" s="125"/>
      <c r="E53" s="126"/>
      <c r="F53" s="114"/>
      <c r="G53" s="115"/>
      <c r="H53" s="116"/>
      <c r="I53" s="117"/>
      <c r="J53" s="117"/>
      <c r="K53" s="117"/>
      <c r="L53" s="117"/>
    </row>
    <row r="54" spans="1:12" x14ac:dyDescent="0.2">
      <c r="A54" s="104" t="s">
        <v>177</v>
      </c>
      <c r="B54" s="105"/>
      <c r="C54" s="106"/>
      <c r="D54" s="123"/>
    </row>
    <row r="55" spans="1:12" x14ac:dyDescent="0.2">
      <c r="A55" s="104" t="s">
        <v>212</v>
      </c>
      <c r="B55" s="105"/>
      <c r="C55" s="106"/>
      <c r="D55" s="123"/>
    </row>
    <row r="56" spans="1:12" x14ac:dyDescent="0.2">
      <c r="A56" s="104" t="s">
        <v>213</v>
      </c>
      <c r="B56" s="127"/>
      <c r="C56" s="128">
        <f>C29/4405169</f>
        <v>2.0546124337113967</v>
      </c>
      <c r="D56" s="128">
        <f>D29/4405169</f>
        <v>0.99721456808374265</v>
      </c>
    </row>
    <row r="57" spans="1:12" x14ac:dyDescent="0.2">
      <c r="A57" s="104" t="s">
        <v>214</v>
      </c>
      <c r="B57" s="127"/>
      <c r="C57" s="106"/>
      <c r="D57" s="123"/>
    </row>
    <row r="58" spans="1:12" x14ac:dyDescent="0.2">
      <c r="A58" s="104" t="s">
        <v>215</v>
      </c>
      <c r="B58" s="127"/>
      <c r="C58" s="106"/>
      <c r="D58" s="106"/>
    </row>
    <row r="59" spans="1:12" x14ac:dyDescent="0.2">
      <c r="A59" s="104" t="s">
        <v>213</v>
      </c>
      <c r="B59" s="127"/>
      <c r="C59" s="106"/>
      <c r="D59" s="106"/>
    </row>
    <row r="60" spans="1:12" x14ac:dyDescent="0.2">
      <c r="A60" s="104" t="s">
        <v>214</v>
      </c>
      <c r="B60" s="127"/>
      <c r="C60" s="106"/>
      <c r="D60" s="123"/>
    </row>
    <row r="61" spans="1:12" x14ac:dyDescent="0.2">
      <c r="A61" s="129"/>
      <c r="B61" s="129"/>
      <c r="C61" s="129"/>
      <c r="D61" s="129"/>
    </row>
    <row r="62" spans="1:12" s="59" customFormat="1" ht="15.75" x14ac:dyDescent="0.2">
      <c r="A62" s="130" t="s">
        <v>140</v>
      </c>
      <c r="B62" s="91"/>
      <c r="C62" s="91"/>
      <c r="D62" s="91"/>
      <c r="E62" s="131"/>
      <c r="F62" s="132"/>
      <c r="G62" s="133"/>
      <c r="H62" s="134"/>
    </row>
    <row r="63" spans="1:12" s="59" customFormat="1" ht="15.75" x14ac:dyDescent="0.25">
      <c r="A63" s="135" t="str">
        <f>[1]Ф1!A144</f>
        <v>по экономике и финансам                                           ___________________</v>
      </c>
      <c r="B63" s="90"/>
      <c r="C63" s="136" t="s">
        <v>142</v>
      </c>
      <c r="D63" s="137"/>
      <c r="E63" s="131"/>
      <c r="F63" s="132"/>
      <c r="G63" s="133"/>
      <c r="H63" s="134"/>
    </row>
    <row r="64" spans="1:12" s="59" customFormat="1" ht="15.75" x14ac:dyDescent="0.25">
      <c r="A64" s="135"/>
      <c r="B64" s="90"/>
      <c r="C64" s="136"/>
      <c r="D64" s="137"/>
      <c r="E64" s="131"/>
      <c r="F64" s="132"/>
      <c r="G64" s="133"/>
      <c r="H64" s="134"/>
    </row>
    <row r="65" spans="1:8" s="59" customFormat="1" ht="15.75" x14ac:dyDescent="0.25">
      <c r="A65" s="135" t="s">
        <v>383</v>
      </c>
      <c r="B65" s="90"/>
      <c r="C65" s="136" t="s">
        <v>384</v>
      </c>
      <c r="D65" s="253"/>
      <c r="E65" s="131"/>
      <c r="F65" s="132"/>
      <c r="G65" s="133"/>
      <c r="H65" s="134"/>
    </row>
    <row r="66" spans="1:8" s="59" customFormat="1" x14ac:dyDescent="0.2">
      <c r="A66" s="138"/>
      <c r="B66" s="91"/>
      <c r="C66" s="263"/>
      <c r="D66" s="263"/>
      <c r="E66" s="131"/>
      <c r="F66" s="132"/>
      <c r="G66" s="133"/>
      <c r="H66" s="134"/>
    </row>
    <row r="67" spans="1:8" s="59" customFormat="1" x14ac:dyDescent="0.2">
      <c r="A67" s="91" t="s">
        <v>143</v>
      </c>
      <c r="B67" s="91"/>
      <c r="C67" s="91"/>
      <c r="D67" s="91"/>
      <c r="E67" s="131"/>
      <c r="F67" s="132"/>
      <c r="G67" s="133"/>
      <c r="H67" s="134"/>
    </row>
  </sheetData>
  <mergeCells count="5">
    <mergeCell ref="A11:A12"/>
    <mergeCell ref="B11:B12"/>
    <mergeCell ref="C11:C12"/>
    <mergeCell ref="D11:D12"/>
    <mergeCell ref="C66:D6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AF7F-7800-4073-B40C-271C32603302}">
  <dimension ref="A1:K95"/>
  <sheetViews>
    <sheetView workbookViewId="0">
      <selection activeCell="A83" sqref="A83"/>
    </sheetView>
  </sheetViews>
  <sheetFormatPr defaultColWidth="67.28515625" defaultRowHeight="14.25" customHeight="1" x14ac:dyDescent="0.25"/>
  <cols>
    <col min="1" max="1" width="73.28515625" style="140" customWidth="1"/>
    <col min="2" max="2" width="12.140625" style="140" customWidth="1"/>
    <col min="3" max="3" width="17.5703125" style="140" customWidth="1"/>
    <col min="4" max="4" width="16.28515625" style="140" customWidth="1"/>
    <col min="5" max="5" width="13.28515625" style="141" customWidth="1"/>
    <col min="6" max="11" width="9.28515625" style="140" customWidth="1"/>
    <col min="12" max="254" width="9.28515625" style="142" customWidth="1"/>
    <col min="255" max="16384" width="67.28515625" style="142"/>
  </cols>
  <sheetData>
    <row r="1" spans="1:5" ht="14.25" customHeight="1" x14ac:dyDescent="0.25">
      <c r="A1" s="139"/>
    </row>
    <row r="2" spans="1:5" ht="14.25" customHeight="1" x14ac:dyDescent="0.25">
      <c r="D2" s="143" t="s">
        <v>216</v>
      </c>
    </row>
    <row r="3" spans="1:5" ht="14.25" customHeight="1" x14ac:dyDescent="0.25">
      <c r="D3" s="143" t="s">
        <v>217</v>
      </c>
    </row>
    <row r="4" spans="1:5" ht="14.25" customHeight="1" x14ac:dyDescent="0.25">
      <c r="D4" s="143" t="s">
        <v>218</v>
      </c>
    </row>
    <row r="5" spans="1:5" ht="14.25" customHeight="1" x14ac:dyDescent="0.25">
      <c r="D5" s="144" t="s">
        <v>219</v>
      </c>
    </row>
    <row r="6" spans="1:5" ht="14.25" customHeight="1" x14ac:dyDescent="0.25">
      <c r="D6" s="143" t="s">
        <v>220</v>
      </c>
    </row>
    <row r="7" spans="1:5" ht="14.25" customHeight="1" x14ac:dyDescent="0.25">
      <c r="D7" s="143" t="s">
        <v>221</v>
      </c>
    </row>
    <row r="8" spans="1:5" ht="14.25" customHeight="1" x14ac:dyDescent="0.25">
      <c r="D8" s="143" t="s">
        <v>222</v>
      </c>
    </row>
    <row r="9" spans="1:5" ht="14.25" customHeight="1" x14ac:dyDescent="0.25">
      <c r="D9" s="145"/>
    </row>
    <row r="10" spans="1:5" ht="14.25" customHeight="1" x14ac:dyDescent="0.25">
      <c r="A10" s="148"/>
      <c r="B10" s="137"/>
      <c r="C10" s="137"/>
      <c r="D10" s="147"/>
    </row>
    <row r="11" spans="1:5" ht="14.25" customHeight="1" x14ac:dyDescent="0.25">
      <c r="A11" s="149" t="s">
        <v>223</v>
      </c>
      <c r="B11" s="150"/>
      <c r="C11" s="150"/>
      <c r="D11" s="151"/>
      <c r="E11" s="152"/>
    </row>
    <row r="12" spans="1:5" ht="14.25" customHeight="1" x14ac:dyDescent="0.25">
      <c r="A12" s="149" t="s">
        <v>385</v>
      </c>
      <c r="B12" s="150"/>
      <c r="C12" s="150"/>
      <c r="D12" s="151"/>
      <c r="E12" s="152"/>
    </row>
    <row r="13" spans="1:5" ht="14.25" customHeight="1" x14ac:dyDescent="0.25">
      <c r="A13" s="149" t="s">
        <v>224</v>
      </c>
      <c r="B13" s="150"/>
      <c r="C13" s="150"/>
      <c r="D13" s="151"/>
      <c r="E13" s="152"/>
    </row>
    <row r="14" spans="1:5" ht="14.25" customHeight="1" x14ac:dyDescent="0.25">
      <c r="A14" s="146"/>
      <c r="B14" s="137"/>
      <c r="C14" s="137"/>
      <c r="D14" s="147"/>
    </row>
    <row r="15" spans="1:5" ht="14.25" customHeight="1" x14ac:dyDescent="0.25">
      <c r="A15" s="153"/>
      <c r="B15" s="153"/>
      <c r="C15" s="153"/>
      <c r="D15" s="154" t="s">
        <v>225</v>
      </c>
    </row>
    <row r="16" spans="1:5" ht="22.5" customHeight="1" x14ac:dyDescent="0.25">
      <c r="A16" s="155" t="s">
        <v>226</v>
      </c>
      <c r="B16" s="156" t="s">
        <v>227</v>
      </c>
      <c r="C16" s="156" t="s">
        <v>150</v>
      </c>
      <c r="D16" s="156" t="s">
        <v>151</v>
      </c>
    </row>
    <row r="17" spans="1:8" ht="14.25" customHeight="1" x14ac:dyDescent="0.25">
      <c r="A17" s="157" t="s">
        <v>228</v>
      </c>
      <c r="B17" s="158"/>
      <c r="C17" s="158"/>
      <c r="D17" s="159"/>
    </row>
    <row r="18" spans="1:8" ht="14.25" customHeight="1" x14ac:dyDescent="0.25">
      <c r="A18" s="160" t="s">
        <v>229</v>
      </c>
      <c r="B18" s="161">
        <v>10</v>
      </c>
      <c r="C18" s="162">
        <f>SUM(C20:C25)</f>
        <v>103620189</v>
      </c>
      <c r="D18" s="162">
        <f>SUM(D20:D25)</f>
        <v>41541514</v>
      </c>
    </row>
    <row r="19" spans="1:8" ht="14.25" customHeight="1" x14ac:dyDescent="0.25">
      <c r="A19" s="163" t="s">
        <v>230</v>
      </c>
      <c r="B19" s="164"/>
      <c r="C19" s="165"/>
      <c r="D19" s="165"/>
    </row>
    <row r="20" spans="1:8" ht="14.25" customHeight="1" x14ac:dyDescent="0.25">
      <c r="A20" s="163" t="s">
        <v>231</v>
      </c>
      <c r="B20" s="166">
        <v>11</v>
      </c>
      <c r="C20" s="167">
        <v>68456439</v>
      </c>
      <c r="D20" s="168">
        <v>39446592</v>
      </c>
    </row>
    <row r="21" spans="1:8" ht="14.25" customHeight="1" x14ac:dyDescent="0.25">
      <c r="A21" s="169" t="s">
        <v>232</v>
      </c>
      <c r="B21" s="166">
        <v>12</v>
      </c>
      <c r="C21" s="170"/>
      <c r="D21" s="171"/>
    </row>
    <row r="22" spans="1:8" ht="14.25" customHeight="1" x14ac:dyDescent="0.25">
      <c r="A22" s="163" t="s">
        <v>233</v>
      </c>
      <c r="B22" s="166">
        <v>13</v>
      </c>
      <c r="C22" s="167">
        <v>31779662</v>
      </c>
      <c r="D22" s="168">
        <v>591823</v>
      </c>
      <c r="F22" s="172"/>
      <c r="G22" s="172"/>
      <c r="H22" s="172"/>
    </row>
    <row r="23" spans="1:8" ht="14.25" customHeight="1" x14ac:dyDescent="0.25">
      <c r="A23" s="163" t="s">
        <v>234</v>
      </c>
      <c r="B23" s="166">
        <v>14</v>
      </c>
      <c r="C23" s="173"/>
      <c r="D23" s="173"/>
    </row>
    <row r="24" spans="1:8" ht="14.25" customHeight="1" x14ac:dyDescent="0.25">
      <c r="A24" s="163" t="s">
        <v>235</v>
      </c>
      <c r="B24" s="166">
        <v>15</v>
      </c>
      <c r="C24" s="167">
        <v>297185</v>
      </c>
      <c r="D24" s="168">
        <v>50478</v>
      </c>
    </row>
    <row r="25" spans="1:8" ht="14.25" customHeight="1" x14ac:dyDescent="0.25">
      <c r="A25" s="163" t="s">
        <v>236</v>
      </c>
      <c r="B25" s="166">
        <v>16</v>
      </c>
      <c r="C25" s="167">
        <v>3086903</v>
      </c>
      <c r="D25" s="168">
        <v>1452621</v>
      </c>
    </row>
    <row r="26" spans="1:8" ht="14.25" customHeight="1" x14ac:dyDescent="0.25">
      <c r="A26" s="160" t="s">
        <v>237</v>
      </c>
      <c r="B26" s="161">
        <v>20</v>
      </c>
      <c r="C26" s="174">
        <f>SUM(C28:C34)</f>
        <v>92388150</v>
      </c>
      <c r="D26" s="175">
        <f>SUM(D28:D34)</f>
        <v>38232055</v>
      </c>
    </row>
    <row r="27" spans="1:8" ht="14.25" customHeight="1" x14ac:dyDescent="0.25">
      <c r="A27" s="163" t="s">
        <v>230</v>
      </c>
      <c r="B27" s="166"/>
      <c r="C27" s="177"/>
      <c r="D27" s="176"/>
    </row>
    <row r="28" spans="1:8" ht="14.25" customHeight="1" x14ac:dyDescent="0.25">
      <c r="A28" s="163" t="s">
        <v>238</v>
      </c>
      <c r="B28" s="166">
        <v>21</v>
      </c>
      <c r="C28" s="167">
        <v>52068241</v>
      </c>
      <c r="D28" s="168">
        <v>20564139</v>
      </c>
    </row>
    <row r="29" spans="1:8" ht="14.25" customHeight="1" x14ac:dyDescent="0.25">
      <c r="A29" s="163" t="s">
        <v>239</v>
      </c>
      <c r="B29" s="166">
        <v>22</v>
      </c>
      <c r="C29" s="167">
        <v>16840684</v>
      </c>
      <c r="D29" s="168">
        <v>712566</v>
      </c>
    </row>
    <row r="30" spans="1:8" ht="14.25" customHeight="1" x14ac:dyDescent="0.25">
      <c r="A30" s="163" t="s">
        <v>240</v>
      </c>
      <c r="B30" s="166">
        <v>23</v>
      </c>
      <c r="C30" s="167">
        <v>11767212</v>
      </c>
      <c r="D30" s="168">
        <v>8640946</v>
      </c>
    </row>
    <row r="31" spans="1:8" ht="14.25" customHeight="1" x14ac:dyDescent="0.25">
      <c r="A31" s="163" t="s">
        <v>241</v>
      </c>
      <c r="B31" s="166">
        <v>24</v>
      </c>
      <c r="C31" s="167">
        <v>66938</v>
      </c>
      <c r="D31" s="168">
        <v>14216</v>
      </c>
    </row>
    <row r="32" spans="1:8" ht="14.25" customHeight="1" x14ac:dyDescent="0.25">
      <c r="A32" s="163" t="s">
        <v>242</v>
      </c>
      <c r="B32" s="166">
        <v>25</v>
      </c>
      <c r="C32" s="173"/>
      <c r="D32" s="173"/>
    </row>
    <row r="33" spans="1:4" ht="14.25" customHeight="1" x14ac:dyDescent="0.25">
      <c r="A33" s="163" t="s">
        <v>243</v>
      </c>
      <c r="B33" s="166">
        <v>26</v>
      </c>
      <c r="C33" s="167">
        <v>8209397</v>
      </c>
      <c r="D33" s="168">
        <v>5149918</v>
      </c>
    </row>
    <row r="34" spans="1:4" ht="14.25" customHeight="1" x14ac:dyDescent="0.25">
      <c r="A34" s="163" t="s">
        <v>244</v>
      </c>
      <c r="B34" s="166">
        <v>27</v>
      </c>
      <c r="C34" s="167">
        <v>3435678</v>
      </c>
      <c r="D34" s="168">
        <v>3150270</v>
      </c>
    </row>
    <row r="35" spans="1:4" ht="14.25" customHeight="1" x14ac:dyDescent="0.25">
      <c r="A35" s="179" t="s">
        <v>245</v>
      </c>
      <c r="B35" s="161">
        <v>30</v>
      </c>
      <c r="C35" s="181">
        <f>C18-C26</f>
        <v>11232039</v>
      </c>
      <c r="D35" s="180">
        <f>D18-D26</f>
        <v>3309459</v>
      </c>
    </row>
    <row r="36" spans="1:4" ht="14.25" customHeight="1" x14ac:dyDescent="0.25">
      <c r="A36" s="157" t="s">
        <v>246</v>
      </c>
      <c r="B36" s="161"/>
      <c r="C36" s="182"/>
      <c r="D36" s="183"/>
    </row>
    <row r="37" spans="1:4" ht="14.25" customHeight="1" x14ac:dyDescent="0.25">
      <c r="A37" s="160" t="s">
        <v>247</v>
      </c>
      <c r="B37" s="161">
        <v>40</v>
      </c>
      <c r="C37" s="181">
        <f>SUM(C39:C50)</f>
        <v>1217885</v>
      </c>
      <c r="D37" s="180">
        <f>SUM(D39:D50)</f>
        <v>1380794</v>
      </c>
    </row>
    <row r="38" spans="1:4" ht="14.25" customHeight="1" x14ac:dyDescent="0.25">
      <c r="A38" s="163" t="s">
        <v>230</v>
      </c>
      <c r="B38" s="166"/>
      <c r="C38" s="177"/>
      <c r="D38" s="176"/>
    </row>
    <row r="39" spans="1:4" ht="14.25" customHeight="1" x14ac:dyDescent="0.25">
      <c r="A39" s="163" t="s">
        <v>248</v>
      </c>
      <c r="B39" s="166">
        <v>41</v>
      </c>
      <c r="C39" s="167">
        <v>1202080</v>
      </c>
      <c r="D39" s="168">
        <v>39637</v>
      </c>
    </row>
    <row r="40" spans="1:4" ht="14.25" customHeight="1" x14ac:dyDescent="0.25">
      <c r="A40" s="163" t="s">
        <v>249</v>
      </c>
      <c r="B40" s="166">
        <v>42</v>
      </c>
      <c r="C40" s="167"/>
      <c r="D40" s="168"/>
    </row>
    <row r="41" spans="1:4" ht="14.25" customHeight="1" x14ac:dyDescent="0.25">
      <c r="A41" s="163" t="s">
        <v>250</v>
      </c>
      <c r="B41" s="166">
        <v>43</v>
      </c>
      <c r="C41" s="167">
        <v>399</v>
      </c>
      <c r="D41" s="168"/>
    </row>
    <row r="42" spans="1:4" ht="14.25" customHeight="1" x14ac:dyDescent="0.25">
      <c r="A42" s="184" t="s">
        <v>251</v>
      </c>
      <c r="B42" s="166">
        <v>44</v>
      </c>
      <c r="C42" s="170"/>
      <c r="D42" s="171"/>
    </row>
    <row r="43" spans="1:4" ht="14.25" customHeight="1" x14ac:dyDescent="0.25">
      <c r="A43" s="163" t="s">
        <v>252</v>
      </c>
      <c r="B43" s="166">
        <v>45</v>
      </c>
      <c r="C43" s="167"/>
      <c r="D43" s="168"/>
    </row>
    <row r="44" spans="1:4" ht="14.25" customHeight="1" x14ac:dyDescent="0.25">
      <c r="A44" s="184" t="s">
        <v>253</v>
      </c>
      <c r="B44" s="166">
        <v>46</v>
      </c>
      <c r="C44" s="170"/>
      <c r="D44" s="171"/>
    </row>
    <row r="45" spans="1:4" ht="14.25" customHeight="1" x14ac:dyDescent="0.25">
      <c r="A45" s="184" t="s">
        <v>254</v>
      </c>
      <c r="B45" s="166">
        <v>47</v>
      </c>
      <c r="C45" s="170"/>
      <c r="D45" s="171">
        <v>1286580</v>
      </c>
    </row>
    <row r="46" spans="1:4" ht="14.25" customHeight="1" x14ac:dyDescent="0.25">
      <c r="A46" s="163" t="s">
        <v>255</v>
      </c>
      <c r="B46" s="166">
        <v>48</v>
      </c>
      <c r="C46" s="167"/>
      <c r="D46" s="168"/>
    </row>
    <row r="47" spans="1:4" ht="14.25" customHeight="1" x14ac:dyDescent="0.25">
      <c r="A47" s="163" t="s">
        <v>256</v>
      </c>
      <c r="B47" s="166">
        <v>49</v>
      </c>
      <c r="C47" s="167"/>
      <c r="D47" s="168"/>
    </row>
    <row r="48" spans="1:4" ht="14.25" customHeight="1" x14ac:dyDescent="0.25">
      <c r="A48" s="163" t="s">
        <v>257</v>
      </c>
      <c r="B48" s="166">
        <v>50</v>
      </c>
      <c r="C48" s="167"/>
      <c r="D48" s="168"/>
    </row>
    <row r="49" spans="1:4" ht="14.25" customHeight="1" x14ac:dyDescent="0.25">
      <c r="A49" s="163" t="s">
        <v>258</v>
      </c>
      <c r="B49" s="166">
        <v>51</v>
      </c>
      <c r="C49" s="167"/>
      <c r="D49" s="168"/>
    </row>
    <row r="50" spans="1:4" ht="14.25" customHeight="1" x14ac:dyDescent="0.25">
      <c r="A50" s="163" t="s">
        <v>236</v>
      </c>
      <c r="B50" s="166">
        <v>52</v>
      </c>
      <c r="C50" s="167">
        <v>15406</v>
      </c>
      <c r="D50" s="168">
        <v>54577</v>
      </c>
    </row>
    <row r="51" spans="1:4" ht="14.25" customHeight="1" x14ac:dyDescent="0.25">
      <c r="A51" s="160" t="s">
        <v>259</v>
      </c>
      <c r="B51" s="161">
        <v>60</v>
      </c>
      <c r="C51" s="181">
        <f>SUM(C53:C65)</f>
        <v>1961371</v>
      </c>
      <c r="D51" s="180">
        <f>SUM(D53:D65)</f>
        <v>3069694</v>
      </c>
    </row>
    <row r="52" spans="1:4" ht="14.25" customHeight="1" x14ac:dyDescent="0.25">
      <c r="A52" s="163" t="s">
        <v>230</v>
      </c>
      <c r="B52" s="166"/>
      <c r="C52" s="167"/>
      <c r="D52" s="176"/>
    </row>
    <row r="53" spans="1:4" ht="14.25" customHeight="1" x14ac:dyDescent="0.25">
      <c r="A53" s="163" t="s">
        <v>260</v>
      </c>
      <c r="B53" s="166">
        <v>61</v>
      </c>
      <c r="C53" s="167">
        <v>560137</v>
      </c>
      <c r="D53" s="168">
        <v>878015</v>
      </c>
    </row>
    <row r="54" spans="1:4" ht="14.25" customHeight="1" x14ac:dyDescent="0.25">
      <c r="A54" s="163" t="s">
        <v>261</v>
      </c>
      <c r="B54" s="166">
        <v>62</v>
      </c>
      <c r="C54" s="167">
        <v>73</v>
      </c>
      <c r="D54" s="168">
        <v>660</v>
      </c>
    </row>
    <row r="55" spans="1:4" ht="14.25" customHeight="1" x14ac:dyDescent="0.25">
      <c r="A55" s="163" t="s">
        <v>262</v>
      </c>
      <c r="B55" s="166">
        <v>63</v>
      </c>
      <c r="C55" s="167">
        <v>743867</v>
      </c>
      <c r="D55" s="168">
        <v>553110</v>
      </c>
    </row>
    <row r="56" spans="1:4" ht="14.25" customHeight="1" x14ac:dyDescent="0.25">
      <c r="A56" s="184" t="s">
        <v>263</v>
      </c>
      <c r="B56" s="166">
        <v>64</v>
      </c>
      <c r="C56" s="170"/>
      <c r="D56" s="171"/>
    </row>
    <row r="57" spans="1:4" ht="14.25" customHeight="1" x14ac:dyDescent="0.25">
      <c r="A57" s="163" t="s">
        <v>264</v>
      </c>
      <c r="B57" s="166">
        <v>65</v>
      </c>
      <c r="C57" s="167"/>
      <c r="D57" s="168">
        <v>0</v>
      </c>
    </row>
    <row r="58" spans="1:4" ht="14.25" customHeight="1" x14ac:dyDescent="0.25">
      <c r="A58" s="163" t="s">
        <v>265</v>
      </c>
      <c r="B58" s="166">
        <v>66</v>
      </c>
      <c r="C58" s="167"/>
      <c r="D58" s="168">
        <v>0</v>
      </c>
    </row>
    <row r="59" spans="1:4" ht="14.25" customHeight="1" x14ac:dyDescent="0.25">
      <c r="A59" s="163" t="s">
        <v>266</v>
      </c>
      <c r="B59" s="166">
        <v>67</v>
      </c>
      <c r="C59" s="167"/>
      <c r="D59" s="168">
        <v>1256153</v>
      </c>
    </row>
    <row r="60" spans="1:4" ht="14.25" customHeight="1" x14ac:dyDescent="0.25">
      <c r="A60" s="163" t="s">
        <v>267</v>
      </c>
      <c r="B60" s="166">
        <v>68</v>
      </c>
      <c r="C60" s="167"/>
      <c r="D60" s="168"/>
    </row>
    <row r="61" spans="1:4" ht="14.25" customHeight="1" x14ac:dyDescent="0.25">
      <c r="A61" s="163" t="s">
        <v>268</v>
      </c>
      <c r="B61" s="166">
        <v>69</v>
      </c>
      <c r="C61" s="167"/>
      <c r="D61" s="168"/>
    </row>
    <row r="62" spans="1:4" ht="14.25" customHeight="1" x14ac:dyDescent="0.25">
      <c r="A62" s="163" t="s">
        <v>269</v>
      </c>
      <c r="B62" s="166">
        <v>70</v>
      </c>
      <c r="C62" s="167"/>
      <c r="D62" s="168"/>
    </row>
    <row r="63" spans="1:4" ht="14.25" customHeight="1" x14ac:dyDescent="0.25">
      <c r="A63" s="163" t="s">
        <v>256</v>
      </c>
      <c r="B63" s="166">
        <v>71</v>
      </c>
      <c r="C63" s="167"/>
      <c r="D63" s="168">
        <v>0</v>
      </c>
    </row>
    <row r="64" spans="1:4" ht="14.25" customHeight="1" x14ac:dyDescent="0.25">
      <c r="A64" s="163" t="s">
        <v>270</v>
      </c>
      <c r="B64" s="166">
        <v>72</v>
      </c>
      <c r="C64" s="170"/>
      <c r="D64" s="171">
        <v>0</v>
      </c>
    </row>
    <row r="65" spans="1:4" ht="14.25" customHeight="1" x14ac:dyDescent="0.25">
      <c r="A65" s="163" t="s">
        <v>244</v>
      </c>
      <c r="B65" s="166">
        <v>73</v>
      </c>
      <c r="C65" s="167">
        <v>657294</v>
      </c>
      <c r="D65" s="168">
        <v>381756</v>
      </c>
    </row>
    <row r="66" spans="1:4" ht="14.25" customHeight="1" x14ac:dyDescent="0.25">
      <c r="A66" s="179" t="s">
        <v>271</v>
      </c>
      <c r="B66" s="161">
        <v>80</v>
      </c>
      <c r="C66" s="181">
        <f>C37-C51</f>
        <v>-743486</v>
      </c>
      <c r="D66" s="180">
        <f>D37-D51</f>
        <v>-1688900</v>
      </c>
    </row>
    <row r="67" spans="1:4" ht="14.25" customHeight="1" x14ac:dyDescent="0.25">
      <c r="A67" s="157" t="s">
        <v>272</v>
      </c>
      <c r="B67" s="161"/>
      <c r="C67" s="182"/>
      <c r="D67" s="183"/>
    </row>
    <row r="68" spans="1:4" ht="14.25" customHeight="1" x14ac:dyDescent="0.25">
      <c r="A68" s="160" t="s">
        <v>273</v>
      </c>
      <c r="B68" s="161">
        <v>90</v>
      </c>
      <c r="C68" s="181">
        <f>SUM(C70:C73)</f>
        <v>0</v>
      </c>
      <c r="D68" s="180">
        <f>SUM(D70:D73)</f>
        <v>0</v>
      </c>
    </row>
    <row r="69" spans="1:4" ht="14.25" customHeight="1" x14ac:dyDescent="0.25">
      <c r="A69" s="163" t="s">
        <v>230</v>
      </c>
      <c r="B69" s="166"/>
      <c r="C69" s="177"/>
      <c r="D69" s="176"/>
    </row>
    <row r="70" spans="1:4" ht="14.25" customHeight="1" x14ac:dyDescent="0.25">
      <c r="A70" s="163" t="s">
        <v>274</v>
      </c>
      <c r="B70" s="166">
        <v>91</v>
      </c>
      <c r="C70" s="167"/>
      <c r="D70" s="176"/>
    </row>
    <row r="71" spans="1:4" ht="14.25" customHeight="1" x14ac:dyDescent="0.25">
      <c r="A71" s="163" t="s">
        <v>275</v>
      </c>
      <c r="B71" s="166">
        <v>92</v>
      </c>
      <c r="C71" s="167"/>
      <c r="D71" s="176"/>
    </row>
    <row r="72" spans="1:4" ht="14.25" customHeight="1" x14ac:dyDescent="0.25">
      <c r="A72" s="163" t="s">
        <v>258</v>
      </c>
      <c r="B72" s="166">
        <v>93</v>
      </c>
      <c r="C72" s="173"/>
      <c r="D72" s="178"/>
    </row>
    <row r="73" spans="1:4" ht="14.25" customHeight="1" x14ac:dyDescent="0.25">
      <c r="A73" s="163" t="s">
        <v>236</v>
      </c>
      <c r="B73" s="166">
        <v>94</v>
      </c>
      <c r="C73" s="167"/>
      <c r="D73" s="176"/>
    </row>
    <row r="74" spans="1:4" ht="14.25" customHeight="1" x14ac:dyDescent="0.25">
      <c r="A74" s="160" t="s">
        <v>276</v>
      </c>
      <c r="B74" s="158">
        <v>100</v>
      </c>
      <c r="C74" s="180">
        <f>SUM(C76:C80)</f>
        <v>4019465</v>
      </c>
      <c r="D74" s="180">
        <f>SUM(D76:D80)</f>
        <v>3808320</v>
      </c>
    </row>
    <row r="75" spans="1:4" ht="14.25" customHeight="1" x14ac:dyDescent="0.25">
      <c r="A75" s="163" t="s">
        <v>230</v>
      </c>
      <c r="B75" s="164"/>
      <c r="C75" s="177"/>
      <c r="D75" s="176"/>
    </row>
    <row r="76" spans="1:4" ht="14.25" customHeight="1" x14ac:dyDescent="0.25">
      <c r="A76" s="163" t="s">
        <v>277</v>
      </c>
      <c r="B76" s="164">
        <v>101</v>
      </c>
      <c r="C76" s="167"/>
      <c r="D76" s="168"/>
    </row>
    <row r="77" spans="1:4" ht="14.25" customHeight="1" x14ac:dyDescent="0.25">
      <c r="A77" s="163" t="s">
        <v>267</v>
      </c>
      <c r="B77" s="164">
        <v>102</v>
      </c>
      <c r="C77" s="173"/>
      <c r="D77" s="173">
        <v>0</v>
      </c>
    </row>
    <row r="78" spans="1:4" ht="14.25" customHeight="1" x14ac:dyDescent="0.25">
      <c r="A78" s="163" t="s">
        <v>278</v>
      </c>
      <c r="B78" s="164">
        <v>103</v>
      </c>
      <c r="C78" s="167">
        <v>4008768</v>
      </c>
      <c r="D78" s="168">
        <v>3798711</v>
      </c>
    </row>
    <row r="79" spans="1:4" ht="14.25" customHeight="1" x14ac:dyDescent="0.25">
      <c r="A79" s="163" t="s">
        <v>279</v>
      </c>
      <c r="B79" s="164">
        <v>104</v>
      </c>
      <c r="C79" s="167"/>
      <c r="D79" s="168"/>
    </row>
    <row r="80" spans="1:4" ht="14.25" customHeight="1" x14ac:dyDescent="0.25">
      <c r="A80" s="163" t="s">
        <v>280</v>
      </c>
      <c r="B80" s="164">
        <v>105</v>
      </c>
      <c r="C80" s="167">
        <v>10697</v>
      </c>
      <c r="D80" s="168">
        <v>9609</v>
      </c>
    </row>
    <row r="81" spans="1:6" ht="14.25" customHeight="1" x14ac:dyDescent="0.25">
      <c r="A81" s="179" t="s">
        <v>281</v>
      </c>
      <c r="B81" s="158">
        <v>110</v>
      </c>
      <c r="C81" s="181">
        <f>C68-C74</f>
        <v>-4019465</v>
      </c>
      <c r="D81" s="180">
        <f>D68-D74</f>
        <v>-3808320</v>
      </c>
    </row>
    <row r="82" spans="1:6" ht="14.25" customHeight="1" x14ac:dyDescent="0.25">
      <c r="A82" s="160" t="s">
        <v>282</v>
      </c>
      <c r="B82" s="158">
        <v>120</v>
      </c>
      <c r="C82" s="185">
        <v>462972</v>
      </c>
      <c r="D82" s="186">
        <v>71478</v>
      </c>
    </row>
    <row r="83" spans="1:6" ht="14.25" customHeight="1" x14ac:dyDescent="0.25">
      <c r="A83" s="179" t="s">
        <v>283</v>
      </c>
      <c r="B83" s="158">
        <v>130</v>
      </c>
      <c r="C83" s="185">
        <v>125</v>
      </c>
      <c r="D83" s="186">
        <v>115</v>
      </c>
    </row>
    <row r="84" spans="1:6" ht="14.25" customHeight="1" x14ac:dyDescent="0.25">
      <c r="A84" s="179" t="s">
        <v>284</v>
      </c>
      <c r="B84" s="158">
        <v>140</v>
      </c>
      <c r="C84" s="181">
        <f>C35+C66+C81+C82+C83</f>
        <v>6932185</v>
      </c>
      <c r="D84" s="180">
        <f>D35+D66+D81+D82+D83</f>
        <v>-2116168</v>
      </c>
    </row>
    <row r="85" spans="1:6" ht="14.25" customHeight="1" x14ac:dyDescent="0.25">
      <c r="A85" s="169" t="s">
        <v>285</v>
      </c>
      <c r="B85" s="164">
        <v>150</v>
      </c>
      <c r="C85" s="187">
        <v>12926457</v>
      </c>
      <c r="D85" s="188">
        <v>11793503</v>
      </c>
    </row>
    <row r="86" spans="1:6" ht="14.25" customHeight="1" x14ac:dyDescent="0.25">
      <c r="A86" s="169" t="s">
        <v>286</v>
      </c>
      <c r="B86" s="164">
        <v>160</v>
      </c>
      <c r="C86" s="189">
        <v>19858642</v>
      </c>
      <c r="D86" s="189">
        <v>9677335</v>
      </c>
    </row>
    <row r="87" spans="1:6" ht="14.25" customHeight="1" x14ac:dyDescent="0.25">
      <c r="A87" s="137"/>
      <c r="B87" s="137"/>
      <c r="C87" s="137"/>
      <c r="D87" s="137"/>
    </row>
    <row r="88" spans="1:6" ht="14.25" customHeight="1" x14ac:dyDescent="0.25">
      <c r="A88" s="137"/>
      <c r="B88" s="137"/>
      <c r="C88" s="137"/>
      <c r="D88" s="137"/>
    </row>
    <row r="89" spans="1:6" ht="14.25" customHeight="1" x14ac:dyDescent="0.25">
      <c r="A89" s="190" t="str">
        <f>[1]Ф1!A143</f>
        <v xml:space="preserve">Заместитель Председателя Правления </v>
      </c>
      <c r="B89" s="191"/>
      <c r="C89" s="192"/>
      <c r="D89" s="193"/>
    </row>
    <row r="90" spans="1:6" ht="14.25" customHeight="1" x14ac:dyDescent="0.25">
      <c r="A90" s="190" t="str">
        <f>[1]Ф1!A144</f>
        <v>по экономике и финансам                                           ___________________</v>
      </c>
      <c r="B90" s="191"/>
      <c r="C90" s="194" t="str">
        <f>[1]Ф1!C144</f>
        <v>Чеботарёва Людмила Анатольевна</v>
      </c>
      <c r="D90" s="195"/>
    </row>
    <row r="91" spans="1:6" ht="14.25" customHeight="1" x14ac:dyDescent="0.25">
      <c r="A91" s="196"/>
      <c r="B91" s="197"/>
      <c r="C91" s="198"/>
      <c r="D91" s="137"/>
    </row>
    <row r="92" spans="1:6" ht="14.25" customHeight="1" x14ac:dyDescent="0.25">
      <c r="A92" s="199"/>
      <c r="B92" s="197"/>
      <c r="C92" s="197"/>
      <c r="D92" s="137"/>
    </row>
    <row r="93" spans="1:6" s="256" customFormat="1" ht="12.75" x14ac:dyDescent="0.2">
      <c r="A93" s="254" t="s">
        <v>383</v>
      </c>
      <c r="B93" s="257"/>
      <c r="C93" s="258" t="s">
        <v>384</v>
      </c>
      <c r="D93" s="259"/>
      <c r="E93" s="255"/>
      <c r="F93" s="255"/>
    </row>
    <row r="94" spans="1:6" ht="14.25" customHeight="1" x14ac:dyDescent="0.25">
      <c r="A94" s="196"/>
      <c r="B94" s="197"/>
    </row>
    <row r="95" spans="1:6" ht="14.25" customHeight="1" x14ac:dyDescent="0.25">
      <c r="A95" s="197" t="s">
        <v>143</v>
      </c>
      <c r="B95" s="197"/>
      <c r="C95" s="19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5FBF-6DA2-4945-996B-0B32C8F3545D}">
  <dimension ref="A1:M93"/>
  <sheetViews>
    <sheetView zoomScale="90" zoomScaleNormal="90" workbookViewId="0">
      <selection activeCell="C29" sqref="C29"/>
    </sheetView>
  </sheetViews>
  <sheetFormatPr defaultColWidth="9.28515625" defaultRowHeight="12" x14ac:dyDescent="0.2"/>
  <cols>
    <col min="1" max="1" width="74.28515625" style="200" customWidth="1"/>
    <col min="2" max="2" width="5.28515625" style="200" customWidth="1"/>
    <col min="3" max="3" width="14.28515625" style="249" bestFit="1" customWidth="1"/>
    <col min="4" max="6" width="13.28515625" style="249" customWidth="1"/>
    <col min="7" max="8" width="15.28515625" style="249" bestFit="1" customWidth="1"/>
    <col min="9" max="9" width="11.7109375" style="200" bestFit="1" customWidth="1"/>
    <col min="10" max="10" width="13" style="200" customWidth="1"/>
    <col min="11" max="11" width="16.7109375" style="200" customWidth="1"/>
    <col min="12" max="12" width="15" style="203" bestFit="1" customWidth="1"/>
    <col min="13" max="16384" width="9.28515625" style="204"/>
  </cols>
  <sheetData>
    <row r="1" spans="1:12" ht="15" x14ac:dyDescent="0.25">
      <c r="B1" s="201"/>
      <c r="C1" s="202"/>
      <c r="D1" s="202"/>
      <c r="E1" s="202"/>
      <c r="F1" s="202"/>
      <c r="G1" s="202"/>
      <c r="H1" s="202"/>
      <c r="I1" s="201"/>
      <c r="J1" s="201"/>
      <c r="K1" s="80" t="s">
        <v>287</v>
      </c>
    </row>
    <row r="2" spans="1:12" ht="15" x14ac:dyDescent="0.25">
      <c r="B2" s="201"/>
      <c r="C2" s="202"/>
      <c r="D2" s="202"/>
      <c r="E2" s="202"/>
      <c r="F2" s="202"/>
      <c r="G2" s="202"/>
      <c r="H2" s="202"/>
      <c r="I2" s="201"/>
      <c r="J2" s="201"/>
      <c r="K2" s="80" t="s">
        <v>1</v>
      </c>
    </row>
    <row r="3" spans="1:12" ht="15" x14ac:dyDescent="0.25">
      <c r="B3" s="201"/>
      <c r="C3" s="202"/>
      <c r="D3" s="202"/>
      <c r="E3" s="202"/>
      <c r="F3" s="202"/>
      <c r="G3" s="202"/>
      <c r="H3" s="202"/>
      <c r="I3" s="201"/>
      <c r="J3" s="201"/>
      <c r="K3" s="80" t="s">
        <v>2</v>
      </c>
    </row>
    <row r="4" spans="1:12" ht="15" x14ac:dyDescent="0.25">
      <c r="B4" s="201"/>
      <c r="C4" s="202"/>
      <c r="D4" s="202"/>
      <c r="E4" s="202"/>
      <c r="F4" s="202"/>
      <c r="G4" s="202"/>
      <c r="H4" s="202"/>
      <c r="I4" s="201"/>
      <c r="J4" s="201"/>
      <c r="K4" s="80" t="s">
        <v>3</v>
      </c>
    </row>
    <row r="5" spans="1:12" x14ac:dyDescent="0.2">
      <c r="B5" s="201"/>
      <c r="C5" s="202"/>
      <c r="D5" s="202"/>
      <c r="E5" s="202"/>
      <c r="F5" s="202"/>
      <c r="G5" s="202"/>
      <c r="H5" s="202"/>
      <c r="I5" s="201"/>
      <c r="J5" s="201"/>
      <c r="K5" s="205" t="s">
        <v>288</v>
      </c>
    </row>
    <row r="6" spans="1:12" x14ac:dyDescent="0.2">
      <c r="A6" s="206" t="s">
        <v>6</v>
      </c>
      <c r="B6" s="201"/>
      <c r="C6" s="207" t="str">
        <f>[1]Ф1!C6</f>
        <v>АО "Ульбинский металлургический завод"</v>
      </c>
      <c r="D6" s="202"/>
      <c r="E6" s="202"/>
      <c r="F6" s="202"/>
      <c r="G6" s="202"/>
      <c r="H6" s="202"/>
      <c r="I6" s="201"/>
      <c r="J6" s="201"/>
      <c r="K6" s="201"/>
    </row>
    <row r="7" spans="1:12" x14ac:dyDescent="0.2">
      <c r="A7" s="206"/>
      <c r="B7" s="208"/>
      <c r="C7" s="209"/>
      <c r="D7" s="202"/>
      <c r="E7" s="202"/>
      <c r="F7" s="202"/>
      <c r="G7" s="202"/>
      <c r="H7" s="202"/>
      <c r="I7" s="208"/>
      <c r="J7" s="208"/>
      <c r="K7" s="208"/>
    </row>
    <row r="8" spans="1:12" x14ac:dyDescent="0.2">
      <c r="A8" s="206" t="s">
        <v>289</v>
      </c>
      <c r="B8" s="201"/>
      <c r="C8" s="209"/>
      <c r="D8" s="202"/>
      <c r="E8" s="202"/>
      <c r="F8" s="202"/>
      <c r="G8" s="202"/>
      <c r="H8" s="202"/>
      <c r="I8" s="201"/>
      <c r="J8" s="201"/>
      <c r="K8" s="201"/>
    </row>
    <row r="9" spans="1:12" x14ac:dyDescent="0.2">
      <c r="A9" s="206"/>
      <c r="B9" s="208"/>
      <c r="C9" s="209"/>
      <c r="D9" s="202"/>
      <c r="E9" s="202"/>
      <c r="F9" s="202"/>
      <c r="G9" s="202"/>
      <c r="H9" s="202"/>
      <c r="I9" s="208"/>
      <c r="J9" s="208"/>
      <c r="K9" s="208"/>
    </row>
    <row r="10" spans="1:12" x14ac:dyDescent="0.2">
      <c r="A10" s="206" t="s">
        <v>290</v>
      </c>
      <c r="B10" s="201"/>
      <c r="C10" s="210">
        <v>44834</v>
      </c>
      <c r="D10" s="202"/>
      <c r="E10" s="202"/>
      <c r="F10" s="202"/>
      <c r="G10" s="202"/>
      <c r="H10" s="202"/>
      <c r="I10" s="201"/>
      <c r="J10" s="201"/>
      <c r="K10" s="201"/>
    </row>
    <row r="11" spans="1:12" x14ac:dyDescent="0.2">
      <c r="A11" s="211"/>
      <c r="B11" s="211"/>
      <c r="C11" s="212"/>
      <c r="D11" s="212"/>
      <c r="E11" s="212"/>
      <c r="F11" s="212"/>
      <c r="G11" s="212"/>
      <c r="H11" s="212"/>
      <c r="I11" s="211"/>
      <c r="J11" s="211"/>
      <c r="K11" s="213" t="s">
        <v>24</v>
      </c>
    </row>
    <row r="12" spans="1:12" s="214" customFormat="1" ht="38.25" customHeight="1" x14ac:dyDescent="0.2">
      <c r="A12" s="264" t="s">
        <v>291</v>
      </c>
      <c r="B12" s="264" t="s">
        <v>26</v>
      </c>
      <c r="C12" s="266" t="s">
        <v>292</v>
      </c>
      <c r="D12" s="267"/>
      <c r="E12" s="267"/>
      <c r="F12" s="267"/>
      <c r="G12" s="267"/>
      <c r="H12" s="268"/>
      <c r="I12" s="264" t="s">
        <v>293</v>
      </c>
      <c r="J12" s="264" t="s">
        <v>294</v>
      </c>
      <c r="K12" s="264" t="s">
        <v>295</v>
      </c>
      <c r="L12" s="203"/>
    </row>
    <row r="13" spans="1:12" s="214" customFormat="1" ht="48" x14ac:dyDescent="0.2">
      <c r="A13" s="265"/>
      <c r="B13" s="265"/>
      <c r="C13" s="215" t="s">
        <v>296</v>
      </c>
      <c r="D13" s="215" t="s">
        <v>131</v>
      </c>
      <c r="E13" s="215" t="s">
        <v>132</v>
      </c>
      <c r="F13" s="215" t="s">
        <v>133</v>
      </c>
      <c r="G13" s="215" t="s">
        <v>297</v>
      </c>
      <c r="H13" s="215" t="s">
        <v>135</v>
      </c>
      <c r="I13" s="265"/>
      <c r="J13" s="265"/>
      <c r="K13" s="265"/>
      <c r="L13" s="203"/>
    </row>
    <row r="14" spans="1:12" s="221" customFormat="1" x14ac:dyDescent="0.2">
      <c r="A14" s="216" t="s">
        <v>298</v>
      </c>
      <c r="B14" s="217" t="s">
        <v>31</v>
      </c>
      <c r="C14" s="218">
        <v>2755985</v>
      </c>
      <c r="D14" s="218">
        <v>0</v>
      </c>
      <c r="E14" s="218">
        <v>0</v>
      </c>
      <c r="F14" s="218">
        <v>232835</v>
      </c>
      <c r="G14" s="218">
        <v>68936033</v>
      </c>
      <c r="H14" s="218"/>
      <c r="I14" s="219">
        <v>71924853</v>
      </c>
      <c r="J14" s="219"/>
      <c r="K14" s="219">
        <v>71924853</v>
      </c>
      <c r="L14" s="220"/>
    </row>
    <row r="15" spans="1:12" x14ac:dyDescent="0.2">
      <c r="A15" s="222" t="s">
        <v>299</v>
      </c>
      <c r="B15" s="223" t="s">
        <v>33</v>
      </c>
      <c r="C15" s="224"/>
      <c r="D15" s="224"/>
      <c r="E15" s="224"/>
      <c r="F15" s="224"/>
      <c r="G15" s="224"/>
      <c r="H15" s="224"/>
      <c r="I15" s="219">
        <v>0</v>
      </c>
      <c r="J15" s="219"/>
      <c r="K15" s="219">
        <v>0</v>
      </c>
    </row>
    <row r="16" spans="1:12" x14ac:dyDescent="0.2">
      <c r="A16" s="222" t="s">
        <v>300</v>
      </c>
      <c r="B16" s="223" t="s">
        <v>301</v>
      </c>
      <c r="C16" s="225">
        <v>2755985</v>
      </c>
      <c r="D16" s="225">
        <v>0</v>
      </c>
      <c r="E16" s="225">
        <v>0</v>
      </c>
      <c r="F16" s="225">
        <v>232835</v>
      </c>
      <c r="G16" s="225">
        <v>68936033</v>
      </c>
      <c r="H16" s="225">
        <v>0</v>
      </c>
      <c r="I16" s="219">
        <v>71924853</v>
      </c>
      <c r="J16" s="219">
        <v>0</v>
      </c>
      <c r="K16" s="219">
        <v>71924853</v>
      </c>
    </row>
    <row r="17" spans="1:12" x14ac:dyDescent="0.2">
      <c r="A17" s="222" t="s">
        <v>302</v>
      </c>
      <c r="B17" s="223" t="s">
        <v>170</v>
      </c>
      <c r="C17" s="225">
        <v>0</v>
      </c>
      <c r="D17" s="225">
        <v>0</v>
      </c>
      <c r="E17" s="225">
        <v>0</v>
      </c>
      <c r="F17" s="225">
        <v>30323</v>
      </c>
      <c r="G17" s="225">
        <v>5591228</v>
      </c>
      <c r="H17" s="225">
        <v>0</v>
      </c>
      <c r="I17" s="219">
        <v>5621551</v>
      </c>
      <c r="J17" s="219">
        <v>0</v>
      </c>
      <c r="K17" s="219">
        <v>5621551</v>
      </c>
    </row>
    <row r="18" spans="1:12" x14ac:dyDescent="0.2">
      <c r="A18" s="222" t="s">
        <v>303</v>
      </c>
      <c r="B18" s="223" t="s">
        <v>304</v>
      </c>
      <c r="C18" s="226"/>
      <c r="D18" s="226"/>
      <c r="E18" s="226"/>
      <c r="F18" s="226"/>
      <c r="G18" s="218">
        <v>5605793</v>
      </c>
      <c r="H18" s="218"/>
      <c r="I18" s="219">
        <v>5605793</v>
      </c>
      <c r="J18" s="219"/>
      <c r="K18" s="219">
        <v>5605793</v>
      </c>
    </row>
    <row r="19" spans="1:12" x14ac:dyDescent="0.2">
      <c r="A19" s="222" t="s">
        <v>305</v>
      </c>
      <c r="B19" s="223" t="s">
        <v>306</v>
      </c>
      <c r="C19" s="225">
        <v>0</v>
      </c>
      <c r="D19" s="225">
        <v>0</v>
      </c>
      <c r="E19" s="225">
        <v>0</v>
      </c>
      <c r="F19" s="225">
        <v>30323</v>
      </c>
      <c r="G19" s="225">
        <v>-14565</v>
      </c>
      <c r="H19" s="225">
        <v>0</v>
      </c>
      <c r="I19" s="219">
        <v>15758</v>
      </c>
      <c r="J19" s="227">
        <v>0</v>
      </c>
      <c r="K19" s="219">
        <v>15758</v>
      </c>
    </row>
    <row r="20" spans="1:12" x14ac:dyDescent="0.2">
      <c r="A20" s="222" t="s">
        <v>177</v>
      </c>
      <c r="B20" s="223"/>
      <c r="C20" s="224"/>
      <c r="D20" s="224"/>
      <c r="E20" s="224"/>
      <c r="F20" s="224"/>
      <c r="G20" s="224"/>
      <c r="H20" s="224"/>
      <c r="I20" s="228"/>
      <c r="J20" s="218"/>
      <c r="K20" s="218">
        <v>0</v>
      </c>
    </row>
    <row r="21" spans="1:12" ht="24" x14ac:dyDescent="0.2">
      <c r="A21" s="222" t="s">
        <v>307</v>
      </c>
      <c r="B21" s="223" t="s">
        <v>308</v>
      </c>
      <c r="C21" s="226"/>
      <c r="D21" s="226"/>
      <c r="E21" s="226"/>
      <c r="F21" s="224"/>
      <c r="G21" s="226"/>
      <c r="H21" s="226"/>
      <c r="I21" s="229"/>
      <c r="J21" s="229"/>
      <c r="K21" s="218">
        <v>0</v>
      </c>
    </row>
    <row r="22" spans="1:12" ht="24" x14ac:dyDescent="0.2">
      <c r="A22" s="222" t="s">
        <v>309</v>
      </c>
      <c r="B22" s="223" t="s">
        <v>310</v>
      </c>
      <c r="C22" s="226"/>
      <c r="D22" s="226"/>
      <c r="E22" s="226"/>
      <c r="F22" s="224"/>
      <c r="G22" s="224"/>
      <c r="H22" s="224"/>
      <c r="I22" s="225">
        <v>0</v>
      </c>
      <c r="J22" s="219"/>
      <c r="K22" s="218">
        <v>0</v>
      </c>
    </row>
    <row r="23" spans="1:12" ht="24" x14ac:dyDescent="0.2">
      <c r="A23" s="222" t="s">
        <v>311</v>
      </c>
      <c r="B23" s="223" t="s">
        <v>312</v>
      </c>
      <c r="C23" s="226"/>
      <c r="D23" s="226"/>
      <c r="E23" s="226"/>
      <c r="F23" s="224"/>
      <c r="G23" s="224"/>
      <c r="H23" s="224"/>
      <c r="I23" s="229"/>
      <c r="J23" s="229"/>
      <c r="K23" s="218">
        <v>0</v>
      </c>
    </row>
    <row r="24" spans="1:12" ht="24" x14ac:dyDescent="0.2">
      <c r="A24" s="222" t="s">
        <v>179</v>
      </c>
      <c r="B24" s="223" t="s">
        <v>313</v>
      </c>
      <c r="C24" s="226"/>
      <c r="D24" s="226"/>
      <c r="E24" s="226"/>
      <c r="F24" s="224"/>
      <c r="G24" s="224">
        <v>3829</v>
      </c>
      <c r="H24" s="224"/>
      <c r="I24" s="225">
        <v>3829</v>
      </c>
      <c r="J24" s="219"/>
      <c r="K24" s="218">
        <v>3829</v>
      </c>
    </row>
    <row r="25" spans="1:12" x14ac:dyDescent="0.2">
      <c r="A25" s="222" t="s">
        <v>200</v>
      </c>
      <c r="B25" s="223" t="s">
        <v>314</v>
      </c>
      <c r="C25" s="226"/>
      <c r="D25" s="226"/>
      <c r="E25" s="226"/>
      <c r="F25" s="224"/>
      <c r="G25" s="224">
        <v>-18394</v>
      </c>
      <c r="H25" s="224"/>
      <c r="I25" s="225">
        <v>-18394</v>
      </c>
      <c r="J25" s="219"/>
      <c r="K25" s="218">
        <v>-18394</v>
      </c>
    </row>
    <row r="26" spans="1:12" x14ac:dyDescent="0.2">
      <c r="A26" s="222" t="s">
        <v>181</v>
      </c>
      <c r="B26" s="223" t="s">
        <v>315</v>
      </c>
      <c r="C26" s="226"/>
      <c r="D26" s="226"/>
      <c r="E26" s="226"/>
      <c r="F26" s="224"/>
      <c r="G26" s="224"/>
      <c r="H26" s="224"/>
      <c r="I26" s="225">
        <v>0</v>
      </c>
      <c r="J26" s="219"/>
      <c r="K26" s="218">
        <v>0</v>
      </c>
    </row>
    <row r="27" spans="1:12" x14ac:dyDescent="0.2">
      <c r="A27" s="222" t="s">
        <v>316</v>
      </c>
      <c r="B27" s="223" t="s">
        <v>317</v>
      </c>
      <c r="C27" s="226"/>
      <c r="D27" s="226"/>
      <c r="E27" s="226"/>
      <c r="F27" s="224"/>
      <c r="G27" s="224"/>
      <c r="H27" s="224"/>
      <c r="I27" s="225">
        <v>0</v>
      </c>
      <c r="J27" s="219"/>
      <c r="K27" s="218">
        <v>0</v>
      </c>
    </row>
    <row r="28" spans="1:12" x14ac:dyDescent="0.2">
      <c r="A28" s="222" t="s">
        <v>318</v>
      </c>
      <c r="B28" s="223" t="s">
        <v>319</v>
      </c>
      <c r="C28" s="224"/>
      <c r="D28" s="224"/>
      <c r="E28" s="224"/>
      <c r="F28" s="224"/>
      <c r="G28" s="224"/>
      <c r="H28" s="224"/>
      <c r="I28" s="225">
        <v>0</v>
      </c>
      <c r="J28" s="219"/>
      <c r="K28" s="218">
        <v>0</v>
      </c>
    </row>
    <row r="29" spans="1:12" s="237" customFormat="1" ht="36" x14ac:dyDescent="0.2">
      <c r="A29" s="230" t="s">
        <v>320</v>
      </c>
      <c r="B29" s="231" t="s">
        <v>321</v>
      </c>
      <c r="C29" s="232"/>
      <c r="D29" s="232"/>
      <c r="E29" s="232"/>
      <c r="F29" s="233">
        <v>30323</v>
      </c>
      <c r="G29" s="233"/>
      <c r="H29" s="233"/>
      <c r="I29" s="234">
        <v>30323</v>
      </c>
      <c r="J29" s="235"/>
      <c r="K29" s="218">
        <v>30323</v>
      </c>
      <c r="L29" s="236"/>
    </row>
    <row r="30" spans="1:12" x14ac:dyDescent="0.2">
      <c r="A30" s="222" t="s">
        <v>322</v>
      </c>
      <c r="B30" s="223" t="s">
        <v>323</v>
      </c>
      <c r="C30" s="238">
        <v>1971574</v>
      </c>
      <c r="D30" s="238">
        <v>0</v>
      </c>
      <c r="E30" s="238">
        <v>0</v>
      </c>
      <c r="F30" s="238">
        <v>0</v>
      </c>
      <c r="G30" s="238">
        <v>-4159127</v>
      </c>
      <c r="H30" s="238">
        <v>0</v>
      </c>
      <c r="I30" s="225">
        <v>-2187553</v>
      </c>
      <c r="J30" s="227">
        <v>0</v>
      </c>
      <c r="K30" s="225">
        <v>-2187553</v>
      </c>
    </row>
    <row r="31" spans="1:12" x14ac:dyDescent="0.2">
      <c r="A31" s="222" t="s">
        <v>177</v>
      </c>
      <c r="B31" s="223"/>
      <c r="C31" s="239"/>
      <c r="D31" s="239"/>
      <c r="E31" s="239"/>
      <c r="F31" s="239"/>
      <c r="G31" s="239"/>
      <c r="H31" s="239"/>
      <c r="I31" s="225"/>
      <c r="J31" s="228"/>
      <c r="K31" s="225">
        <v>0</v>
      </c>
    </row>
    <row r="32" spans="1:12" x14ac:dyDescent="0.2">
      <c r="A32" s="222" t="s">
        <v>324</v>
      </c>
      <c r="B32" s="223" t="s">
        <v>325</v>
      </c>
      <c r="C32" s="238">
        <v>0</v>
      </c>
      <c r="D32" s="238">
        <v>0</v>
      </c>
      <c r="E32" s="238">
        <v>0</v>
      </c>
      <c r="F32" s="238">
        <v>0</v>
      </c>
      <c r="G32" s="238">
        <v>0</v>
      </c>
      <c r="H32" s="238">
        <v>0</v>
      </c>
      <c r="I32" s="225">
        <v>0</v>
      </c>
      <c r="J32" s="227">
        <v>0</v>
      </c>
      <c r="K32" s="225">
        <v>0</v>
      </c>
    </row>
    <row r="33" spans="1:12" x14ac:dyDescent="0.2">
      <c r="A33" s="222" t="s">
        <v>177</v>
      </c>
      <c r="B33" s="223"/>
      <c r="C33" s="239"/>
      <c r="D33" s="239"/>
      <c r="E33" s="239"/>
      <c r="F33" s="239"/>
      <c r="G33" s="239"/>
      <c r="H33" s="239"/>
      <c r="I33" s="224"/>
      <c r="J33" s="228"/>
      <c r="K33" s="225">
        <v>0</v>
      </c>
    </row>
    <row r="34" spans="1:12" x14ac:dyDescent="0.2">
      <c r="A34" s="222" t="s">
        <v>326</v>
      </c>
      <c r="B34" s="223"/>
      <c r="C34" s="224"/>
      <c r="D34" s="224"/>
      <c r="E34" s="224"/>
      <c r="F34" s="224"/>
      <c r="G34" s="224"/>
      <c r="H34" s="224"/>
      <c r="I34" s="225">
        <v>0</v>
      </c>
      <c r="J34" s="219"/>
      <c r="K34" s="225">
        <v>0</v>
      </c>
    </row>
    <row r="35" spans="1:12" x14ac:dyDescent="0.2">
      <c r="A35" s="222" t="s">
        <v>327</v>
      </c>
      <c r="B35" s="223"/>
      <c r="C35" s="224"/>
      <c r="D35" s="224"/>
      <c r="E35" s="224"/>
      <c r="F35" s="224"/>
      <c r="G35" s="224"/>
      <c r="H35" s="224"/>
      <c r="I35" s="225">
        <v>0</v>
      </c>
      <c r="J35" s="219"/>
      <c r="K35" s="225">
        <v>0</v>
      </c>
    </row>
    <row r="36" spans="1:12" x14ac:dyDescent="0.2">
      <c r="A36" s="222" t="s">
        <v>328</v>
      </c>
      <c r="B36" s="223"/>
      <c r="C36" s="224"/>
      <c r="D36" s="224"/>
      <c r="E36" s="224"/>
      <c r="F36" s="224"/>
      <c r="G36" s="224"/>
      <c r="H36" s="224"/>
      <c r="I36" s="225">
        <v>0</v>
      </c>
      <c r="J36" s="219"/>
      <c r="K36" s="225">
        <v>0</v>
      </c>
    </row>
    <row r="37" spans="1:12" x14ac:dyDescent="0.2">
      <c r="A37" s="222" t="s">
        <v>329</v>
      </c>
      <c r="B37" s="223" t="s">
        <v>330</v>
      </c>
      <c r="C37" s="224"/>
      <c r="D37" s="224"/>
      <c r="E37" s="224"/>
      <c r="F37" s="224"/>
      <c r="G37" s="224"/>
      <c r="H37" s="224"/>
      <c r="I37" s="225">
        <v>0</v>
      </c>
      <c r="J37" s="219"/>
      <c r="K37" s="225">
        <v>0</v>
      </c>
    </row>
    <row r="38" spans="1:12" x14ac:dyDescent="0.2">
      <c r="A38" s="222" t="s">
        <v>331</v>
      </c>
      <c r="B38" s="223" t="s">
        <v>332</v>
      </c>
      <c r="C38" s="224">
        <v>1971574</v>
      </c>
      <c r="D38" s="224"/>
      <c r="E38" s="224"/>
      <c r="F38" s="224"/>
      <c r="G38" s="224"/>
      <c r="H38" s="224"/>
      <c r="I38" s="225">
        <v>1971574</v>
      </c>
      <c r="J38" s="219"/>
      <c r="K38" s="225">
        <v>1971574</v>
      </c>
    </row>
    <row r="39" spans="1:12" x14ac:dyDescent="0.2">
      <c r="A39" s="222" t="s">
        <v>333</v>
      </c>
      <c r="B39" s="223" t="s">
        <v>334</v>
      </c>
      <c r="C39" s="224"/>
      <c r="D39" s="224"/>
      <c r="E39" s="224"/>
      <c r="F39" s="224"/>
      <c r="G39" s="224"/>
      <c r="H39" s="224"/>
      <c r="I39" s="225">
        <v>0</v>
      </c>
      <c r="J39" s="219"/>
      <c r="K39" s="225">
        <v>0</v>
      </c>
    </row>
    <row r="40" spans="1:12" ht="24" x14ac:dyDescent="0.2">
      <c r="A40" s="222" t="s">
        <v>335</v>
      </c>
      <c r="B40" s="223" t="s">
        <v>336</v>
      </c>
      <c r="C40" s="224"/>
      <c r="D40" s="224"/>
      <c r="E40" s="224"/>
      <c r="F40" s="224"/>
      <c r="G40" s="224"/>
      <c r="H40" s="224"/>
      <c r="I40" s="225">
        <v>0</v>
      </c>
      <c r="J40" s="219"/>
      <c r="K40" s="225">
        <v>0</v>
      </c>
    </row>
    <row r="41" spans="1:12" x14ac:dyDescent="0.2">
      <c r="A41" s="222" t="s">
        <v>337</v>
      </c>
      <c r="B41" s="223" t="s">
        <v>338</v>
      </c>
      <c r="C41" s="224"/>
      <c r="D41" s="224"/>
      <c r="E41" s="224"/>
      <c r="F41" s="224"/>
      <c r="G41" s="224">
        <v>-4159127</v>
      </c>
      <c r="H41" s="224"/>
      <c r="I41" s="225">
        <v>-4159127</v>
      </c>
      <c r="J41" s="219"/>
      <c r="K41" s="225">
        <v>-4159127</v>
      </c>
    </row>
    <row r="42" spans="1:12" x14ac:dyDescent="0.2">
      <c r="A42" s="222" t="s">
        <v>339</v>
      </c>
      <c r="B42" s="223" t="s">
        <v>340</v>
      </c>
      <c r="C42" s="224"/>
      <c r="D42" s="224"/>
      <c r="E42" s="224"/>
      <c r="F42" s="224"/>
      <c r="G42" s="224"/>
      <c r="H42" s="224"/>
      <c r="I42" s="225">
        <v>0</v>
      </c>
      <c r="J42" s="219"/>
      <c r="K42" s="225">
        <v>0</v>
      </c>
    </row>
    <row r="43" spans="1:12" x14ac:dyDescent="0.2">
      <c r="A43" s="222" t="s">
        <v>341</v>
      </c>
      <c r="B43" s="223" t="s">
        <v>342</v>
      </c>
      <c r="C43" s="224"/>
      <c r="D43" s="224"/>
      <c r="E43" s="224"/>
      <c r="F43" s="224"/>
      <c r="G43" s="224"/>
      <c r="H43" s="224"/>
      <c r="I43" s="225">
        <v>0</v>
      </c>
      <c r="J43" s="219"/>
      <c r="K43" s="225">
        <v>0</v>
      </c>
    </row>
    <row r="44" spans="1:12" ht="24" x14ac:dyDescent="0.2">
      <c r="A44" s="222" t="s">
        <v>343</v>
      </c>
      <c r="B44" s="223" t="s">
        <v>344</v>
      </c>
      <c r="C44" s="224"/>
      <c r="D44" s="224"/>
      <c r="E44" s="224"/>
      <c r="F44" s="224"/>
      <c r="G44" s="224"/>
      <c r="H44" s="224"/>
      <c r="I44" s="225">
        <v>0</v>
      </c>
      <c r="J44" s="219"/>
      <c r="K44" s="225">
        <v>0</v>
      </c>
    </row>
    <row r="45" spans="1:12" x14ac:dyDescent="0.2">
      <c r="A45" s="222" t="s">
        <v>345</v>
      </c>
      <c r="B45" s="223" t="s">
        <v>346</v>
      </c>
      <c r="C45" s="224">
        <v>-322390</v>
      </c>
      <c r="D45" s="224"/>
      <c r="E45" s="224"/>
      <c r="F45" s="224"/>
      <c r="G45" s="224">
        <v>322390</v>
      </c>
      <c r="H45" s="224"/>
      <c r="I45" s="225">
        <v>0</v>
      </c>
      <c r="J45" s="219"/>
      <c r="K45" s="225">
        <v>0</v>
      </c>
    </row>
    <row r="46" spans="1:12" s="221" customFormat="1" ht="24" x14ac:dyDescent="0.2">
      <c r="A46" s="216" t="s">
        <v>347</v>
      </c>
      <c r="B46" s="217" t="s">
        <v>348</v>
      </c>
      <c r="C46" s="240">
        <v>4405169</v>
      </c>
      <c r="D46" s="240">
        <v>0</v>
      </c>
      <c r="E46" s="240">
        <v>0</v>
      </c>
      <c r="F46" s="240">
        <v>263158</v>
      </c>
      <c r="G46" s="240">
        <v>70690524</v>
      </c>
      <c r="H46" s="240">
        <v>0</v>
      </c>
      <c r="I46" s="225">
        <v>75358851</v>
      </c>
      <c r="J46" s="227">
        <v>0</v>
      </c>
      <c r="K46" s="225">
        <v>75358851</v>
      </c>
      <c r="L46" s="220"/>
    </row>
    <row r="47" spans="1:12" x14ac:dyDescent="0.2">
      <c r="A47" s="222" t="s">
        <v>349</v>
      </c>
      <c r="B47" s="223" t="s">
        <v>350</v>
      </c>
      <c r="C47" s="224"/>
      <c r="D47" s="224"/>
      <c r="E47" s="224"/>
      <c r="F47" s="224"/>
      <c r="G47" s="224"/>
      <c r="H47" s="224"/>
      <c r="I47" s="225">
        <v>0</v>
      </c>
      <c r="J47" s="219"/>
      <c r="K47" s="225">
        <v>0</v>
      </c>
    </row>
    <row r="48" spans="1:12" ht="15" x14ac:dyDescent="0.25">
      <c r="A48" s="241" t="s">
        <v>351</v>
      </c>
      <c r="B48" s="223"/>
      <c r="C48" s="224"/>
      <c r="D48" s="224"/>
      <c r="E48" s="224"/>
      <c r="F48" s="224"/>
      <c r="G48" s="224"/>
      <c r="H48" s="224"/>
      <c r="I48" s="219"/>
      <c r="J48" s="219"/>
      <c r="K48" s="219"/>
    </row>
    <row r="49" spans="1:13" ht="15" x14ac:dyDescent="0.25">
      <c r="A49" s="241" t="s">
        <v>352</v>
      </c>
      <c r="B49" s="223"/>
      <c r="C49" s="224"/>
      <c r="D49" s="224"/>
      <c r="E49" s="224"/>
      <c r="F49" s="224"/>
      <c r="G49" s="224"/>
      <c r="H49" s="224"/>
      <c r="I49" s="219"/>
      <c r="J49" s="219"/>
      <c r="K49" s="219"/>
    </row>
    <row r="50" spans="1:13" ht="15" x14ac:dyDescent="0.25">
      <c r="A50" s="241" t="s">
        <v>353</v>
      </c>
      <c r="B50" s="223"/>
      <c r="C50" s="224"/>
      <c r="D50" s="224"/>
      <c r="E50" s="224"/>
      <c r="F50" s="224"/>
      <c r="G50" s="224"/>
      <c r="H50" s="224"/>
      <c r="I50" s="219"/>
      <c r="J50" s="219"/>
      <c r="K50" s="219"/>
    </row>
    <row r="51" spans="1:13" x14ac:dyDescent="0.2">
      <c r="A51" s="222" t="s">
        <v>354</v>
      </c>
      <c r="B51" s="223" t="s">
        <v>355</v>
      </c>
      <c r="C51" s="238">
        <v>4405169</v>
      </c>
      <c r="D51" s="238">
        <v>0</v>
      </c>
      <c r="E51" s="238">
        <v>0</v>
      </c>
      <c r="F51" s="238">
        <v>263158</v>
      </c>
      <c r="G51" s="238">
        <v>70690524</v>
      </c>
      <c r="H51" s="238">
        <v>0</v>
      </c>
      <c r="I51" s="225">
        <v>75358851</v>
      </c>
      <c r="J51" s="227">
        <v>0</v>
      </c>
      <c r="K51" s="225">
        <v>75358851</v>
      </c>
    </row>
    <row r="52" spans="1:13" x14ac:dyDescent="0.2">
      <c r="A52" s="222" t="s">
        <v>356</v>
      </c>
      <c r="B52" s="223" t="s">
        <v>211</v>
      </c>
      <c r="C52" s="238">
        <v>0</v>
      </c>
      <c r="D52" s="238">
        <v>0</v>
      </c>
      <c r="E52" s="238">
        <v>0</v>
      </c>
      <c r="F52" s="238">
        <v>-9714</v>
      </c>
      <c r="G52" s="238">
        <v>9050915</v>
      </c>
      <c r="H52" s="238">
        <v>0</v>
      </c>
      <c r="I52" s="225">
        <v>9041201</v>
      </c>
      <c r="J52" s="227">
        <v>0</v>
      </c>
      <c r="K52" s="225">
        <v>9041201</v>
      </c>
    </row>
    <row r="53" spans="1:13" x14ac:dyDescent="0.2">
      <c r="A53" s="222" t="s">
        <v>303</v>
      </c>
      <c r="B53" s="223" t="s">
        <v>357</v>
      </c>
      <c r="C53" s="224"/>
      <c r="D53" s="226"/>
      <c r="E53" s="226"/>
      <c r="F53" s="226"/>
      <c r="G53" s="218">
        <v>9050915</v>
      </c>
      <c r="H53" s="218"/>
      <c r="I53" s="225">
        <v>9050915</v>
      </c>
      <c r="J53" s="219"/>
      <c r="K53" s="225">
        <v>9050915</v>
      </c>
      <c r="M53" s="242"/>
    </row>
    <row r="54" spans="1:13" x14ac:dyDescent="0.2">
      <c r="A54" s="222" t="s">
        <v>358</v>
      </c>
      <c r="B54" s="223" t="s">
        <v>359</v>
      </c>
      <c r="C54" s="225">
        <v>0</v>
      </c>
      <c r="D54" s="225">
        <v>0</v>
      </c>
      <c r="E54" s="225">
        <v>0</v>
      </c>
      <c r="F54" s="225">
        <v>-9714</v>
      </c>
      <c r="G54" s="225">
        <v>0</v>
      </c>
      <c r="H54" s="225">
        <v>0</v>
      </c>
      <c r="I54" s="225">
        <v>-9714</v>
      </c>
      <c r="J54" s="227">
        <v>0</v>
      </c>
      <c r="K54" s="225">
        <v>-9714</v>
      </c>
    </row>
    <row r="55" spans="1:13" x14ac:dyDescent="0.2">
      <c r="A55" s="222" t="s">
        <v>177</v>
      </c>
      <c r="B55" s="223"/>
      <c r="C55" s="224"/>
      <c r="D55" s="224"/>
      <c r="E55" s="224"/>
      <c r="F55" s="224"/>
      <c r="G55" s="224"/>
      <c r="H55" s="224"/>
      <c r="I55" s="225">
        <v>0</v>
      </c>
      <c r="J55" s="228"/>
      <c r="K55" s="225">
        <v>0</v>
      </c>
    </row>
    <row r="56" spans="1:13" ht="24" x14ac:dyDescent="0.2">
      <c r="A56" s="222" t="s">
        <v>307</v>
      </c>
      <c r="B56" s="223" t="s">
        <v>360</v>
      </c>
      <c r="C56" s="226"/>
      <c r="D56" s="226"/>
      <c r="E56" s="226"/>
      <c r="F56" s="224"/>
      <c r="G56" s="226"/>
      <c r="H56" s="226"/>
      <c r="I56" s="225">
        <v>0</v>
      </c>
      <c r="J56" s="219"/>
      <c r="K56" s="225">
        <v>0</v>
      </c>
    </row>
    <row r="57" spans="1:13" ht="24" x14ac:dyDescent="0.2">
      <c r="A57" s="222" t="s">
        <v>309</v>
      </c>
      <c r="B57" s="223" t="s">
        <v>361</v>
      </c>
      <c r="C57" s="224"/>
      <c r="D57" s="224"/>
      <c r="E57" s="224"/>
      <c r="F57" s="224"/>
      <c r="G57" s="224"/>
      <c r="H57" s="224"/>
      <c r="I57" s="225">
        <v>0</v>
      </c>
      <c r="J57" s="219"/>
      <c r="K57" s="225">
        <v>0</v>
      </c>
    </row>
    <row r="58" spans="1:13" ht="24" x14ac:dyDescent="0.2">
      <c r="A58" s="222" t="s">
        <v>311</v>
      </c>
      <c r="B58" s="223" t="s">
        <v>362</v>
      </c>
      <c r="C58" s="226"/>
      <c r="D58" s="226"/>
      <c r="E58" s="226"/>
      <c r="F58" s="224"/>
      <c r="G58" s="226"/>
      <c r="H58" s="226"/>
      <c r="I58" s="225">
        <v>0</v>
      </c>
      <c r="J58" s="219"/>
      <c r="K58" s="225">
        <v>0</v>
      </c>
    </row>
    <row r="59" spans="1:13" ht="24" x14ac:dyDescent="0.2">
      <c r="A59" s="222" t="s">
        <v>179</v>
      </c>
      <c r="B59" s="223" t="s">
        <v>363</v>
      </c>
      <c r="C59" s="224"/>
      <c r="D59" s="224"/>
      <c r="E59" s="224"/>
      <c r="F59" s="224"/>
      <c r="G59" s="224"/>
      <c r="H59" s="224"/>
      <c r="I59" s="225">
        <v>0</v>
      </c>
      <c r="J59" s="219"/>
      <c r="K59" s="225">
        <v>0</v>
      </c>
    </row>
    <row r="60" spans="1:13" x14ac:dyDescent="0.2">
      <c r="A60" s="222" t="s">
        <v>200</v>
      </c>
      <c r="B60" s="223" t="s">
        <v>364</v>
      </c>
      <c r="C60" s="224"/>
      <c r="D60" s="224"/>
      <c r="E60" s="224"/>
      <c r="F60" s="224"/>
      <c r="G60" s="224"/>
      <c r="H60" s="224"/>
      <c r="I60" s="225">
        <v>0</v>
      </c>
      <c r="J60" s="219"/>
      <c r="K60" s="225">
        <v>0</v>
      </c>
    </row>
    <row r="61" spans="1:13" x14ac:dyDescent="0.2">
      <c r="A61" s="222" t="s">
        <v>181</v>
      </c>
      <c r="B61" s="223" t="s">
        <v>365</v>
      </c>
      <c r="C61" s="226"/>
      <c r="D61" s="226"/>
      <c r="E61" s="224"/>
      <c r="F61" s="224"/>
      <c r="G61" s="226"/>
      <c r="H61" s="226"/>
      <c r="I61" s="225">
        <v>0</v>
      </c>
      <c r="J61" s="219"/>
      <c r="K61" s="225">
        <v>0</v>
      </c>
    </row>
    <row r="62" spans="1:13" ht="23.25" customHeight="1" x14ac:dyDescent="0.2">
      <c r="A62" s="222" t="s">
        <v>316</v>
      </c>
      <c r="B62" s="223" t="s">
        <v>366</v>
      </c>
      <c r="C62" s="226"/>
      <c r="D62" s="226"/>
      <c r="E62" s="226"/>
      <c r="F62" s="224"/>
      <c r="G62" s="226"/>
      <c r="H62" s="226"/>
      <c r="I62" s="225">
        <v>0</v>
      </c>
      <c r="J62" s="219"/>
      <c r="K62" s="225">
        <v>0</v>
      </c>
    </row>
    <row r="63" spans="1:13" x14ac:dyDescent="0.2">
      <c r="A63" s="222" t="s">
        <v>318</v>
      </c>
      <c r="B63" s="223" t="s">
        <v>367</v>
      </c>
      <c r="C63" s="224"/>
      <c r="D63" s="224"/>
      <c r="E63" s="224"/>
      <c r="F63" s="224"/>
      <c r="G63" s="224"/>
      <c r="H63" s="224"/>
      <c r="I63" s="225">
        <v>0</v>
      </c>
      <c r="J63" s="219"/>
      <c r="K63" s="225">
        <v>0</v>
      </c>
    </row>
    <row r="64" spans="1:13" x14ac:dyDescent="0.2">
      <c r="A64" s="222" t="s">
        <v>368</v>
      </c>
      <c r="B64" s="223" t="s">
        <v>369</v>
      </c>
      <c r="C64" s="226"/>
      <c r="D64" s="226"/>
      <c r="E64" s="226"/>
      <c r="F64" s="224">
        <v>-9714</v>
      </c>
      <c r="G64" s="226"/>
      <c r="H64" s="226"/>
      <c r="I64" s="225">
        <v>-9714</v>
      </c>
      <c r="J64" s="219"/>
      <c r="K64" s="225">
        <v>-9714</v>
      </c>
    </row>
    <row r="65" spans="1:11" x14ac:dyDescent="0.2">
      <c r="A65" s="222" t="s">
        <v>370</v>
      </c>
      <c r="B65" s="223" t="s">
        <v>371</v>
      </c>
      <c r="C65" s="238">
        <v>0</v>
      </c>
      <c r="D65" s="238">
        <v>0</v>
      </c>
      <c r="E65" s="238">
        <v>0</v>
      </c>
      <c r="F65" s="238">
        <v>0</v>
      </c>
      <c r="G65" s="238">
        <v>-4008768</v>
      </c>
      <c r="H65" s="238">
        <v>0</v>
      </c>
      <c r="I65" s="225">
        <v>-4008768</v>
      </c>
      <c r="J65" s="227">
        <v>0</v>
      </c>
      <c r="K65" s="225">
        <v>-4008768</v>
      </c>
    </row>
    <row r="66" spans="1:11" x14ac:dyDescent="0.2">
      <c r="A66" s="222" t="s">
        <v>177</v>
      </c>
      <c r="B66" s="223"/>
      <c r="C66" s="239"/>
      <c r="D66" s="239"/>
      <c r="E66" s="239"/>
      <c r="F66" s="239"/>
      <c r="G66" s="239"/>
      <c r="H66" s="239"/>
      <c r="I66" s="225"/>
      <c r="J66" s="228"/>
      <c r="K66" s="225"/>
    </row>
    <row r="67" spans="1:11" x14ac:dyDescent="0.2">
      <c r="A67" s="222" t="s">
        <v>324</v>
      </c>
      <c r="B67" s="223" t="s">
        <v>372</v>
      </c>
      <c r="C67" s="238">
        <v>0</v>
      </c>
      <c r="D67" s="238">
        <v>0</v>
      </c>
      <c r="E67" s="238">
        <v>0</v>
      </c>
      <c r="F67" s="238">
        <v>0</v>
      </c>
      <c r="G67" s="238">
        <v>0</v>
      </c>
      <c r="H67" s="238">
        <v>0</v>
      </c>
      <c r="I67" s="225">
        <v>0</v>
      </c>
      <c r="J67" s="227">
        <v>0</v>
      </c>
      <c r="K67" s="225">
        <v>0</v>
      </c>
    </row>
    <row r="68" spans="1:11" x14ac:dyDescent="0.2">
      <c r="A68" s="222" t="s">
        <v>177</v>
      </c>
      <c r="B68" s="223"/>
      <c r="C68" s="239"/>
      <c r="D68" s="239"/>
      <c r="E68" s="239"/>
      <c r="F68" s="239"/>
      <c r="G68" s="239"/>
      <c r="H68" s="239"/>
      <c r="I68" s="225"/>
      <c r="J68" s="228"/>
      <c r="K68" s="225">
        <v>0</v>
      </c>
    </row>
    <row r="69" spans="1:11" x14ac:dyDescent="0.2">
      <c r="A69" s="222" t="s">
        <v>326</v>
      </c>
      <c r="B69" s="223"/>
      <c r="C69" s="224"/>
      <c r="D69" s="224"/>
      <c r="E69" s="224"/>
      <c r="F69" s="224"/>
      <c r="G69" s="224"/>
      <c r="H69" s="224"/>
      <c r="I69" s="225">
        <v>0</v>
      </c>
      <c r="J69" s="219"/>
      <c r="K69" s="225">
        <v>0</v>
      </c>
    </row>
    <row r="70" spans="1:11" x14ac:dyDescent="0.2">
      <c r="A70" s="222" t="s">
        <v>327</v>
      </c>
      <c r="B70" s="223"/>
      <c r="C70" s="224"/>
      <c r="D70" s="224"/>
      <c r="E70" s="224"/>
      <c r="F70" s="224"/>
      <c r="G70" s="224"/>
      <c r="H70" s="224"/>
      <c r="I70" s="225">
        <v>0</v>
      </c>
      <c r="J70" s="219"/>
      <c r="K70" s="225">
        <v>0</v>
      </c>
    </row>
    <row r="71" spans="1:11" x14ac:dyDescent="0.2">
      <c r="A71" s="222" t="s">
        <v>328</v>
      </c>
      <c r="B71" s="223"/>
      <c r="C71" s="224"/>
      <c r="D71" s="224"/>
      <c r="E71" s="224"/>
      <c r="F71" s="224"/>
      <c r="G71" s="224"/>
      <c r="H71" s="224"/>
      <c r="I71" s="225">
        <v>0</v>
      </c>
      <c r="J71" s="219"/>
      <c r="K71" s="225">
        <v>0</v>
      </c>
    </row>
    <row r="72" spans="1:11" x14ac:dyDescent="0.2">
      <c r="A72" s="222" t="s">
        <v>329</v>
      </c>
      <c r="B72" s="223" t="s">
        <v>373</v>
      </c>
      <c r="C72" s="224"/>
      <c r="D72" s="224"/>
      <c r="E72" s="224"/>
      <c r="F72" s="224"/>
      <c r="G72" s="224"/>
      <c r="H72" s="224"/>
      <c r="I72" s="225">
        <v>0</v>
      </c>
      <c r="J72" s="219"/>
      <c r="K72" s="225">
        <v>0</v>
      </c>
    </row>
    <row r="73" spans="1:11" x14ac:dyDescent="0.2">
      <c r="A73" s="222" t="s">
        <v>331</v>
      </c>
      <c r="B73" s="223" t="s">
        <v>374</v>
      </c>
      <c r="C73" s="224"/>
      <c r="D73" s="224"/>
      <c r="E73" s="224"/>
      <c r="F73" s="224"/>
      <c r="G73" s="224"/>
      <c r="H73" s="224"/>
      <c r="I73" s="225">
        <v>0</v>
      </c>
      <c r="J73" s="219"/>
      <c r="K73" s="225">
        <v>0</v>
      </c>
    </row>
    <row r="74" spans="1:11" x14ac:dyDescent="0.2">
      <c r="A74" s="222" t="s">
        <v>333</v>
      </c>
      <c r="B74" s="223" t="s">
        <v>375</v>
      </c>
      <c r="C74" s="224"/>
      <c r="D74" s="224"/>
      <c r="E74" s="224"/>
      <c r="F74" s="224"/>
      <c r="G74" s="224"/>
      <c r="H74" s="224"/>
      <c r="I74" s="225">
        <v>0</v>
      </c>
      <c r="J74" s="219"/>
      <c r="K74" s="225">
        <v>0</v>
      </c>
    </row>
    <row r="75" spans="1:11" x14ac:dyDescent="0.2">
      <c r="A75" s="222" t="s">
        <v>335</v>
      </c>
      <c r="B75" s="223" t="s">
        <v>376</v>
      </c>
      <c r="C75" s="224"/>
      <c r="D75" s="224"/>
      <c r="E75" s="224"/>
      <c r="F75" s="224"/>
      <c r="G75" s="224"/>
      <c r="H75" s="224"/>
      <c r="I75" s="225">
        <v>0</v>
      </c>
      <c r="J75" s="219"/>
      <c r="K75" s="225">
        <v>0</v>
      </c>
    </row>
    <row r="76" spans="1:11" x14ac:dyDescent="0.2">
      <c r="A76" s="222" t="s">
        <v>337</v>
      </c>
      <c r="B76" s="223" t="s">
        <v>377</v>
      </c>
      <c r="C76" s="224"/>
      <c r="D76" s="224"/>
      <c r="E76" s="224"/>
      <c r="F76" s="224"/>
      <c r="G76" s="224">
        <v>-4008768</v>
      </c>
      <c r="H76" s="224"/>
      <c r="I76" s="225">
        <v>-4008768</v>
      </c>
      <c r="J76" s="219"/>
      <c r="K76" s="225">
        <v>-4008768</v>
      </c>
    </row>
    <row r="77" spans="1:11" x14ac:dyDescent="0.2">
      <c r="A77" s="222" t="s">
        <v>339</v>
      </c>
      <c r="B77" s="223" t="s">
        <v>378</v>
      </c>
      <c r="C77" s="224"/>
      <c r="D77" s="224"/>
      <c r="E77" s="224"/>
      <c r="F77" s="224"/>
      <c r="G77" s="224"/>
      <c r="H77" s="224"/>
      <c r="I77" s="225">
        <v>0</v>
      </c>
      <c r="J77" s="219"/>
      <c r="K77" s="225">
        <v>0</v>
      </c>
    </row>
    <row r="78" spans="1:11" x14ac:dyDescent="0.2">
      <c r="A78" s="222" t="s">
        <v>341</v>
      </c>
      <c r="B78" s="223" t="s">
        <v>379</v>
      </c>
      <c r="C78" s="224"/>
      <c r="D78" s="224"/>
      <c r="E78" s="224"/>
      <c r="F78" s="224"/>
      <c r="G78" s="224"/>
      <c r="H78" s="224"/>
      <c r="I78" s="225">
        <v>0</v>
      </c>
      <c r="J78" s="219"/>
      <c r="K78" s="225">
        <v>0</v>
      </c>
    </row>
    <row r="79" spans="1:11" ht="24" x14ac:dyDescent="0.2">
      <c r="A79" s="222" t="s">
        <v>343</v>
      </c>
      <c r="B79" s="223" t="s">
        <v>380</v>
      </c>
      <c r="C79" s="224"/>
      <c r="D79" s="224"/>
      <c r="E79" s="224"/>
      <c r="F79" s="224"/>
      <c r="G79" s="224"/>
      <c r="H79" s="224"/>
      <c r="I79" s="225">
        <v>0</v>
      </c>
      <c r="J79" s="219"/>
      <c r="K79" s="225">
        <v>0</v>
      </c>
    </row>
    <row r="80" spans="1:11" x14ac:dyDescent="0.2">
      <c r="A80" s="222" t="s">
        <v>345</v>
      </c>
      <c r="B80" s="223" t="s">
        <v>381</v>
      </c>
      <c r="C80" s="224"/>
      <c r="D80" s="224"/>
      <c r="E80" s="224"/>
      <c r="F80" s="224"/>
      <c r="G80" s="224"/>
      <c r="H80" s="224"/>
      <c r="I80" s="225">
        <v>0</v>
      </c>
      <c r="J80" s="219"/>
      <c r="K80" s="225">
        <v>0</v>
      </c>
    </row>
    <row r="81" spans="1:12" s="221" customFormat="1" ht="27.75" customHeight="1" x14ac:dyDescent="0.2">
      <c r="A81" s="216" t="s">
        <v>386</v>
      </c>
      <c r="B81" s="217">
        <v>800</v>
      </c>
      <c r="C81" s="219">
        <v>4405169</v>
      </c>
      <c r="D81" s="219">
        <v>0</v>
      </c>
      <c r="E81" s="219">
        <v>0</v>
      </c>
      <c r="F81" s="219">
        <v>253444</v>
      </c>
      <c r="G81" s="219">
        <v>75732671</v>
      </c>
      <c r="H81" s="219">
        <v>0</v>
      </c>
      <c r="I81" s="225">
        <v>80391284</v>
      </c>
      <c r="J81" s="227">
        <v>0</v>
      </c>
      <c r="K81" s="225">
        <v>80391284</v>
      </c>
      <c r="L81" s="220"/>
    </row>
    <row r="82" spans="1:12" s="244" customFormat="1" x14ac:dyDescent="0.2">
      <c r="A82" s="203"/>
      <c r="B82" s="203"/>
      <c r="C82" s="243"/>
      <c r="D82" s="243"/>
      <c r="E82" s="243"/>
      <c r="F82" s="243"/>
      <c r="G82" s="243"/>
      <c r="H82" s="243"/>
      <c r="I82" s="203"/>
      <c r="J82" s="203"/>
      <c r="K82" s="203"/>
      <c r="L82" s="203"/>
    </row>
    <row r="83" spans="1:12" s="244" customFormat="1" x14ac:dyDescent="0.2">
      <c r="A83" s="245"/>
      <c r="B83" s="203"/>
      <c r="C83" s="243"/>
      <c r="D83" s="243"/>
      <c r="E83" s="243"/>
      <c r="F83" s="243"/>
      <c r="G83" s="243"/>
      <c r="H83" s="243"/>
      <c r="I83" s="203"/>
      <c r="J83" s="203"/>
      <c r="K83" s="203"/>
      <c r="L83" s="203"/>
    </row>
    <row r="84" spans="1:12" s="248" customFormat="1" x14ac:dyDescent="0.2">
      <c r="A84" s="246"/>
      <c r="B84" s="246"/>
      <c r="C84" s="247"/>
      <c r="D84" s="247"/>
      <c r="E84" s="247"/>
      <c r="F84" s="247"/>
      <c r="G84" s="247"/>
      <c r="H84" s="247"/>
      <c r="I84" s="246"/>
      <c r="J84" s="246"/>
      <c r="K84" s="246"/>
      <c r="L84" s="203"/>
    </row>
    <row r="85" spans="1:12" ht="12.75" x14ac:dyDescent="0.2">
      <c r="A85" s="61" t="s">
        <v>140</v>
      </c>
      <c r="B85" s="62"/>
      <c r="C85" s="62"/>
      <c r="D85" s="62"/>
    </row>
    <row r="86" spans="1:12" ht="15" x14ac:dyDescent="0.35">
      <c r="A86" s="250" t="s">
        <v>141</v>
      </c>
      <c r="B86" s="64"/>
      <c r="C86" s="65" t="s">
        <v>142</v>
      </c>
      <c r="D86" s="66"/>
      <c r="E86" s="202"/>
      <c r="F86" s="202"/>
      <c r="G86" s="202"/>
      <c r="H86" s="202"/>
      <c r="I86" s="208"/>
      <c r="J86" s="208"/>
      <c r="K86" s="208"/>
    </row>
    <row r="87" spans="1:12" ht="12.75" x14ac:dyDescent="0.2">
      <c r="A87" s="251"/>
      <c r="B87" s="91"/>
      <c r="C87" s="91"/>
      <c r="D87" s="68"/>
      <c r="E87" s="202"/>
      <c r="F87" s="202"/>
      <c r="G87" s="202"/>
      <c r="H87" s="202"/>
      <c r="I87" s="208"/>
      <c r="J87" s="208"/>
      <c r="K87" s="208"/>
    </row>
    <row r="88" spans="1:12" ht="12.75" x14ac:dyDescent="0.2">
      <c r="A88" s="69"/>
      <c r="B88" s="6"/>
      <c r="C88" s="70"/>
      <c r="D88" s="71"/>
      <c r="E88" s="202"/>
      <c r="F88" s="202"/>
      <c r="G88" s="202"/>
      <c r="H88" s="202"/>
      <c r="I88" s="208"/>
      <c r="J88" s="208"/>
      <c r="K88" s="208"/>
    </row>
    <row r="89" spans="1:12" s="256" customFormat="1" ht="12.75" x14ac:dyDescent="0.2">
      <c r="A89" s="254" t="s">
        <v>383</v>
      </c>
      <c r="B89" s="257"/>
      <c r="C89" s="258" t="s">
        <v>384</v>
      </c>
      <c r="D89" s="259"/>
      <c r="E89" s="255"/>
      <c r="F89" s="255"/>
    </row>
    <row r="90" spans="1:12" x14ac:dyDescent="0.2">
      <c r="A90" s="208"/>
      <c r="B90" s="208"/>
      <c r="C90" s="202"/>
      <c r="D90" s="202"/>
      <c r="E90" s="202"/>
      <c r="F90" s="202"/>
      <c r="G90" s="202"/>
      <c r="H90" s="202"/>
      <c r="I90" s="208"/>
      <c r="J90" s="208"/>
      <c r="K90" s="208"/>
    </row>
    <row r="93" spans="1:12" x14ac:dyDescent="0.2">
      <c r="A93" s="252" t="s">
        <v>382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2022-11-04T04:16:06Z</dcterms:modified>
</cp:coreProperties>
</file>