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25" activeTab="3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[12]B1.2!#REF!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07C8F1B6_273A_4981_9AD2_E79FFCF40901_.wvu.PrintArea" localSheetId="0" hidden="1">Ф1!$A$1:$D$149</definedName>
    <definedName name="Z_07C8F1B6_273A_4981_9AD2_E79FFCF40901_.wvu.PrintArea" localSheetId="1" hidden="1">Ф2!$A$1:$D$67</definedName>
    <definedName name="Z_0A2C36F7_745E_49C1_88B8_E449AA2270B2_.wvu.PrintArea" localSheetId="0" hidden="1">Ф1!$A$1:$D$149</definedName>
    <definedName name="Z_0A2C36F7_745E_49C1_88B8_E449AA2270B2_.wvu.PrintArea" localSheetId="1" hidden="1">Ф2!$A$1:$D$67</definedName>
    <definedName name="Z_153C1272_398B_43D5_8F54_6222EC2FFBBE_.wvu.Cols" localSheetId="0" hidden="1">Ф1!$C:$C</definedName>
    <definedName name="Z_15720E92_5174_49CF_A4B7_BDC1FA116D45_.wvu.PrintArea" localSheetId="0" hidden="1">Ф1!$A$1:$D$149</definedName>
    <definedName name="Z_15720E92_5174_49CF_A4B7_BDC1FA116D45_.wvu.PrintArea" localSheetId="1" hidden="1">Ф2!$A$1:$D$67</definedName>
    <definedName name="Z_35832F16_156D_43C7_A5BE_352F78E198AF_.wvu.Cols" localSheetId="0" hidden="1">Ф1!$C:$C</definedName>
    <definedName name="Z_3D9260FD_8D92_4487_998F_20010EF9760C_.wvu.PrintArea" localSheetId="0" hidden="1">Ф1!$A$1:$D$149</definedName>
    <definedName name="Z_3D9260FD_8D92_4487_998F_20010EF9760C_.wvu.PrintArea" localSheetId="1" hidden="1">Ф2!$A$1:$D$67</definedName>
    <definedName name="Z_454BA59B_80A4_4206_A2DC_0500DE084220_.wvu.PrintArea" localSheetId="0" hidden="1">Ф1!$A$1:$D$149</definedName>
    <definedName name="Z_454BA59B_80A4_4206_A2DC_0500DE084220_.wvu.PrintArea" localSheetId="1" hidden="1">Ф2!$A$1:$D$67</definedName>
    <definedName name="Z_4A930143_F452_4E4A_BFFA_D8A68B767286_.wvu.Cols" localSheetId="0" hidden="1">Ф1!#REF!</definedName>
    <definedName name="Z_4F41821F_0489_4E95_A867_F68E71336EB0_.wvu.PrintArea" localSheetId="0" hidden="1">Ф1!$A$1:$D$149</definedName>
    <definedName name="Z_4F41821F_0489_4E95_A867_F68E71336EB0_.wvu.PrintArea" localSheetId="1" hidden="1">Ф2!$A$1:$D$67</definedName>
    <definedName name="Z_59B10CA7_0B5E_4AE8_9882_51FD3D8D745C_.wvu.PrintArea" localSheetId="0" hidden="1">Ф1!$A$1:$D$149</definedName>
    <definedName name="Z_59B10CA7_0B5E_4AE8_9882_51FD3D8D745C_.wvu.PrintArea" localSheetId="1" hidden="1">Ф2!$A$1:$D$67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Ф1!$33:$34</definedName>
    <definedName name="Z_990448D5_2EEE_43DC_AA45_610EF3D248E1_.wvu.Cols" localSheetId="0" hidden="1">Ф1!#REF!</definedName>
    <definedName name="Z_9A34D13E_1E84_4613_9A86_91F3D89BFDB3_.wvu.PrintArea" localSheetId="0" hidden="1">Ф1!$A$1:$D$149</definedName>
    <definedName name="Z_9A34D13E_1E84_4613_9A86_91F3D89BFDB3_.wvu.PrintArea" localSheetId="1" hidden="1">Ф2!$A$1:$D$67</definedName>
    <definedName name="Z_9B10049B_B70D_4B30_B4AD_67D3E97DF88D_.wvu.PrintArea" localSheetId="0" hidden="1">Ф1!$A$1:$D$149</definedName>
    <definedName name="Z_9B10049B_B70D_4B30_B4AD_67D3E97DF88D_.wvu.PrintArea" localSheetId="1" hidden="1">Ф2!$A$1:$D$67</definedName>
    <definedName name="Z_A71D7EC5_08E6_42F3_A4CE_82DBB7F17C02_.wvu.Cols" localSheetId="0" hidden="1">Ф1!#REF!</definedName>
    <definedName name="Z_A9EF7999_2777_4A49_8D2D_DE80BFE7CFD6_.wvu.PrintArea" localSheetId="0" hidden="1">Ф1!$A$1:$D$149</definedName>
    <definedName name="Z_A9EF7999_2777_4A49_8D2D_DE80BFE7CFD6_.wvu.PrintArea" localSheetId="1" hidden="1">Ф2!$A$1:$D$67</definedName>
    <definedName name="Z_ADA61D5D_B804_4972_B8BF_4C1FDDE5DAC9_.wvu.Cols" localSheetId="0" hidden="1">Ф1!#REF!</definedName>
    <definedName name="Z_ADD765EC_5384_4341_ABEB_04360BEB5A9A_.wvu.PrintArea" localSheetId="0" hidden="1">Ф1!$A$1:$D$149</definedName>
    <definedName name="Z_ADD765EC_5384_4341_ABEB_04360BEB5A9A_.wvu.PrintArea" localSheetId="1" hidden="1">Ф2!$A$1:$D$67</definedName>
    <definedName name="Z_ADD765EC_5384_4341_ABEB_04360BEB5A9A_.wvu.PrintArea" localSheetId="2" hidden="1">Ф3!$A$1:$D$98</definedName>
    <definedName name="Z_ADD765EC_5384_4341_ABEB_04360BEB5A9A_.wvu.PrintArea" localSheetId="3" hidden="1">Ф4!$A$1:$K$89</definedName>
    <definedName name="Z_AEF38D49_0D5B_42DA_A3E6_086E6D8AA66C_.wvu.PrintArea" localSheetId="0" hidden="1">Ф1!$A$1:$D$149</definedName>
    <definedName name="Z_AEF38D49_0D5B_42DA_A3E6_086E6D8AA66C_.wvu.PrintArea" localSheetId="1" hidden="1">Ф2!$A$1:$D$67</definedName>
    <definedName name="Z_AEF38D49_0D5B_42DA_A3E6_086E6D8AA66C_.wvu.PrintArea" localSheetId="3" hidden="1">Ф4!$A$1:$K$89</definedName>
    <definedName name="Z_B683132C_3A74_43DC_BDD0_BEFC0A103A6E_.wvu.PrintArea" localSheetId="0" hidden="1">Ф1!$A$1:$D$149</definedName>
    <definedName name="Z_B683132C_3A74_43DC_BDD0_BEFC0A103A6E_.wvu.PrintArea" localSheetId="1" hidden="1">Ф2!$A$1:$D$67</definedName>
    <definedName name="Z_C37E65A7_9893_435E_9759_72E0D8A5DD87_.wvu.PrintTitles" hidden="1">#REF!</definedName>
    <definedName name="Z_D041BB6C_E9DC_4365_B3BC_40412EC9A630_.wvu.Cols" localSheetId="0" hidden="1">Ф1!#REF!</definedName>
    <definedName name="Z_D1FA2BCD_ED8C_4AA9_91A3_5C78B7169543_.wvu.PrintArea" localSheetId="0" hidden="1">Ф1!$A$1:$D$149</definedName>
    <definedName name="Z_D1FA2BCD_ED8C_4AA9_91A3_5C78B7169543_.wvu.PrintArea" localSheetId="1" hidden="1">Ф2!$A$1:$D$67</definedName>
    <definedName name="Z_EB60C3E7_A987_45D7_A1A9_7262E5FC1E7A_.wvu.PrintArea" localSheetId="0" hidden="1">Ф1!$A$1:$D$149</definedName>
    <definedName name="Z_EB60C3E7_A987_45D7_A1A9_7262E5FC1E7A_.wvu.PrintArea" localSheetId="1" hidden="1">Ф2!$A$1:$D$67</definedName>
    <definedName name="Z_EB60C3E7_A987_45D7_A1A9_7262E5FC1E7A_.wvu.PrintArea" localSheetId="2" hidden="1">Ф3!$A$1:$D$98</definedName>
    <definedName name="Z_EB60C3E7_A987_45D7_A1A9_7262E5FC1E7A_.wvu.PrintArea" localSheetId="3" hidden="1">Ф4!$A$1:$K$89</definedName>
    <definedName name="Z_F4D0C472_6564_48BC_BC10_B245E1D21AC1_.wvu.PrintArea" localSheetId="0" hidden="1">Ф1!$A$1:$D$149</definedName>
    <definedName name="Z_F4D0C472_6564_48BC_BC10_B245E1D21AC1_.wvu.PrintArea" localSheetId="1" hidden="1">Ф2!$A$1:$D$67</definedName>
    <definedName name="Z_F91AB034_777F_4EBA_AEDB_E14AFB775702_.wvu.PrintArea" localSheetId="0" hidden="1">Ф1!$A$1:$D$149</definedName>
    <definedName name="Z_F91AB034_777F_4EBA_AEDB_E14AFB775702_.wvu.PrintArea" localSheetId="1" hidden="1">Ф2!$A$1:$D$67</definedName>
    <definedName name="Z_FB93F97A_F627_421A_B624_67C3F4ACAC93_.wvu.Cols" localSheetId="0" hidden="1">Ф1!#REF!</definedName>
    <definedName name="Z_FE0CDF85_9ACD_422E_81FA_C8675CB75BBD_.wvu.PrintArea" localSheetId="0" hidden="1">Ф1!$A$1:$D$149</definedName>
    <definedName name="Z_FE0CDF85_9ACD_422E_81FA_C8675CB75BBD_.wvu.PrintArea" localSheetId="1" hidden="1">Ф2!$A$1:$D$67</definedName>
    <definedName name="Z_FE0CDF85_9ACD_422E_81FA_C8675CB75BBD_.wvu.PrintArea" localSheetId="2" hidden="1">Ф3!$A$1:$D$98</definedName>
    <definedName name="Z_FE0CDF85_9ACD_422E_81FA_C8675CB75BBD_.wvu.PrintArea" localSheetId="3" hidden="1">Ф4!$A$1:$K$93</definedName>
    <definedName name="Z_FE0CDF85_9ACD_422E_81FA_C8675CB75BBD_.wvu.PrintTitles" localSheetId="3" hidden="1">Ф4!$12:$13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_xlnm.Print_Titles" localSheetId="3">Ф4!$12:$13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0">Ф1!$A$1:$D$149</definedName>
    <definedName name="_xlnm.Print_Area" localSheetId="1">Ф2!$A$1:$D$67</definedName>
    <definedName name="_xlnm.Print_Area" localSheetId="2">Ф3!$A$1:$D$96</definedName>
    <definedName name="_xlnm.Print_Area" localSheetId="3">Ф4!$A$1:$K$93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4" l="1"/>
  <c r="G51" i="4"/>
  <c r="F19" i="4"/>
  <c r="C46" i="4"/>
  <c r="C51" i="4" s="1"/>
  <c r="C42" i="2"/>
  <c r="A93" i="3" l="1"/>
  <c r="I80" i="4" l="1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I71" i="4"/>
  <c r="K71" i="4" s="1"/>
  <c r="I70" i="4"/>
  <c r="K70" i="4" s="1"/>
  <c r="I69" i="4"/>
  <c r="K69" i="4" s="1"/>
  <c r="K68" i="4"/>
  <c r="J67" i="4"/>
  <c r="J65" i="4" s="1"/>
  <c r="H67" i="4"/>
  <c r="H65" i="4" s="1"/>
  <c r="G67" i="4"/>
  <c r="G65" i="4" s="1"/>
  <c r="F67" i="4"/>
  <c r="E67" i="4"/>
  <c r="E65" i="4" s="1"/>
  <c r="D67" i="4"/>
  <c r="C67" i="4"/>
  <c r="C65" i="4" s="1"/>
  <c r="F65" i="4"/>
  <c r="D65" i="4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K58" i="4" s="1"/>
  <c r="I57" i="4"/>
  <c r="K57" i="4" s="1"/>
  <c r="I56" i="4"/>
  <c r="K56" i="4" s="1"/>
  <c r="I55" i="4"/>
  <c r="K55" i="4" s="1"/>
  <c r="J54" i="4"/>
  <c r="J52" i="4" s="1"/>
  <c r="H54" i="4"/>
  <c r="H52" i="4" s="1"/>
  <c r="F54" i="4"/>
  <c r="F52" i="4" s="1"/>
  <c r="E54" i="4"/>
  <c r="E52" i="4" s="1"/>
  <c r="D54" i="4"/>
  <c r="C54" i="4"/>
  <c r="I53" i="4"/>
  <c r="K53" i="4" s="1"/>
  <c r="D52" i="4"/>
  <c r="C52" i="4"/>
  <c r="I47" i="4"/>
  <c r="K47" i="4" s="1"/>
  <c r="K45" i="4"/>
  <c r="I45" i="4"/>
  <c r="I44" i="4"/>
  <c r="K44" i="4" s="1"/>
  <c r="I43" i="4"/>
  <c r="K43" i="4" s="1"/>
  <c r="I42" i="4"/>
  <c r="K42" i="4" s="1"/>
  <c r="I41" i="4"/>
  <c r="K41" i="4" s="1"/>
  <c r="I40" i="4"/>
  <c r="K40" i="4" s="1"/>
  <c r="I39" i="4"/>
  <c r="K39" i="4" s="1"/>
  <c r="I38" i="4"/>
  <c r="K38" i="4" s="1"/>
  <c r="I37" i="4"/>
  <c r="K37" i="4" s="1"/>
  <c r="K36" i="4"/>
  <c r="I36" i="4"/>
  <c r="K35" i="4"/>
  <c r="I35" i="4"/>
  <c r="I34" i="4"/>
  <c r="K34" i="4" s="1"/>
  <c r="K33" i="4"/>
  <c r="J32" i="4"/>
  <c r="J30" i="4" s="1"/>
  <c r="H32" i="4"/>
  <c r="G32" i="4"/>
  <c r="G30" i="4" s="1"/>
  <c r="F32" i="4"/>
  <c r="F30" i="4" s="1"/>
  <c r="E32" i="4"/>
  <c r="E30" i="4" s="1"/>
  <c r="D32" i="4"/>
  <c r="D30" i="4" s="1"/>
  <c r="C32" i="4"/>
  <c r="C30" i="4" s="1"/>
  <c r="K31" i="4"/>
  <c r="H30" i="4"/>
  <c r="I29" i="4"/>
  <c r="K29" i="4" s="1"/>
  <c r="I28" i="4"/>
  <c r="K28" i="4" s="1"/>
  <c r="I27" i="4"/>
  <c r="K27" i="4" s="1"/>
  <c r="I26" i="4"/>
  <c r="K26" i="4" s="1"/>
  <c r="I25" i="4"/>
  <c r="K25" i="4" s="1"/>
  <c r="I24" i="4"/>
  <c r="K24" i="4" s="1"/>
  <c r="K23" i="4"/>
  <c r="I22" i="4"/>
  <c r="K22" i="4" s="1"/>
  <c r="K21" i="4"/>
  <c r="K20" i="4"/>
  <c r="J19" i="4"/>
  <c r="J17" i="4" s="1"/>
  <c r="H19" i="4"/>
  <c r="H17" i="4" s="1"/>
  <c r="G19" i="4"/>
  <c r="G17" i="4" s="1"/>
  <c r="E19" i="4"/>
  <c r="E17" i="4" s="1"/>
  <c r="D19" i="4"/>
  <c r="D17" i="4" s="1"/>
  <c r="C19" i="4"/>
  <c r="I18" i="4"/>
  <c r="K18" i="4" s="1"/>
  <c r="F17" i="4"/>
  <c r="J16" i="4"/>
  <c r="H16" i="4"/>
  <c r="G16" i="4"/>
  <c r="F16" i="4"/>
  <c r="E16" i="4"/>
  <c r="D16" i="4"/>
  <c r="D46" i="4" s="1"/>
  <c r="C16" i="4"/>
  <c r="I15" i="4"/>
  <c r="K15" i="4" s="1"/>
  <c r="I14" i="4"/>
  <c r="K14" i="4" s="1"/>
  <c r="C10" i="4"/>
  <c r="C6" i="4"/>
  <c r="C93" i="3"/>
  <c r="C74" i="3"/>
  <c r="D74" i="3"/>
  <c r="D68" i="3"/>
  <c r="C68" i="3"/>
  <c r="D51" i="3"/>
  <c r="C51" i="3"/>
  <c r="D37" i="3"/>
  <c r="C37" i="3"/>
  <c r="D26" i="3"/>
  <c r="D18" i="3"/>
  <c r="C18" i="3"/>
  <c r="D48" i="2"/>
  <c r="C48" i="2"/>
  <c r="D42" i="2"/>
  <c r="D15" i="2"/>
  <c r="D18" i="2" s="1"/>
  <c r="D24" i="2" s="1"/>
  <c r="D26" i="2" s="1"/>
  <c r="D28" i="2" s="1"/>
  <c r="C15" i="2"/>
  <c r="C18" i="2" s="1"/>
  <c r="C9" i="2"/>
  <c r="C8" i="2"/>
  <c r="D137" i="1"/>
  <c r="D139" i="1" s="1"/>
  <c r="C137" i="1"/>
  <c r="C139" i="1" s="1"/>
  <c r="D126" i="1"/>
  <c r="C126" i="1"/>
  <c r="D117" i="1"/>
  <c r="C117" i="1"/>
  <c r="D114" i="1"/>
  <c r="C114" i="1"/>
  <c r="D107" i="1"/>
  <c r="C107" i="1"/>
  <c r="D101" i="1"/>
  <c r="C101" i="1"/>
  <c r="D91" i="1"/>
  <c r="C91" i="1"/>
  <c r="D88" i="1"/>
  <c r="C88" i="1"/>
  <c r="D81" i="1"/>
  <c r="C81" i="1"/>
  <c r="D73" i="1"/>
  <c r="C73" i="1"/>
  <c r="D61" i="1"/>
  <c r="C61" i="1"/>
  <c r="D57" i="1"/>
  <c r="C57" i="1"/>
  <c r="D46" i="1"/>
  <c r="C46" i="1"/>
  <c r="D40" i="1"/>
  <c r="C40" i="1"/>
  <c r="D32" i="1"/>
  <c r="C32" i="1"/>
  <c r="D22" i="1"/>
  <c r="D43" i="1" s="1"/>
  <c r="C22" i="1"/>
  <c r="D35" i="3" l="1"/>
  <c r="D31" i="2"/>
  <c r="D49" i="2" s="1"/>
  <c r="D51" i="2" s="1"/>
  <c r="D66" i="3"/>
  <c r="C26" i="3"/>
  <c r="C35" i="3" s="1"/>
  <c r="C43" i="1"/>
  <c r="D77" i="1"/>
  <c r="D78" i="1" s="1"/>
  <c r="C129" i="1"/>
  <c r="C66" i="3"/>
  <c r="C31" i="2"/>
  <c r="I19" i="4"/>
  <c r="K19" i="4" s="1"/>
  <c r="F46" i="4"/>
  <c r="F51" i="4" s="1"/>
  <c r="F81" i="4" s="1"/>
  <c r="C17" i="4"/>
  <c r="I17" i="4" s="1"/>
  <c r="K17" i="4" s="1"/>
  <c r="I65" i="4"/>
  <c r="K65" i="4" s="1"/>
  <c r="C81" i="3"/>
  <c r="C104" i="1"/>
  <c r="D81" i="3"/>
  <c r="H46" i="4"/>
  <c r="D104" i="1"/>
  <c r="D129" i="1"/>
  <c r="E46" i="4"/>
  <c r="I54" i="4"/>
  <c r="K54" i="4" s="1"/>
  <c r="H51" i="4"/>
  <c r="H81" i="4" s="1"/>
  <c r="J46" i="4"/>
  <c r="I52" i="4"/>
  <c r="K52" i="4" s="1"/>
  <c r="D51" i="4"/>
  <c r="D81" i="4" s="1"/>
  <c r="I30" i="4"/>
  <c r="K30" i="4" s="1"/>
  <c r="E51" i="4"/>
  <c r="E81" i="4" s="1"/>
  <c r="C24" i="2"/>
  <c r="D29" i="2"/>
  <c r="D56" i="2" s="1"/>
  <c r="I32" i="4"/>
  <c r="K32" i="4" s="1"/>
  <c r="C77" i="1"/>
  <c r="I67" i="4"/>
  <c r="K67" i="4" s="1"/>
  <c r="I16" i="4"/>
  <c r="K16" i="4" s="1"/>
  <c r="C140" i="1" l="1"/>
  <c r="D84" i="3"/>
  <c r="C84" i="3"/>
  <c r="C78" i="1"/>
  <c r="D140" i="1"/>
  <c r="J51" i="4"/>
  <c r="J81" i="4" s="1"/>
  <c r="I46" i="4"/>
  <c r="K46" i="4" s="1"/>
  <c r="G81" i="4"/>
  <c r="C26" i="2"/>
  <c r="C81" i="4" l="1"/>
  <c r="I51" i="4"/>
  <c r="K51" i="4" s="1"/>
  <c r="C28" i="2"/>
  <c r="C29" i="2" l="1"/>
  <c r="C49" i="2"/>
  <c r="C51" i="2" s="1"/>
  <c r="I81" i="4"/>
  <c r="K81" i="4" s="1"/>
  <c r="C56" i="2" l="1"/>
</calcChain>
</file>

<file path=xl/sharedStrings.xml><?xml version="1.0" encoding="utf-8"?>
<sst xmlns="http://schemas.openxmlformats.org/spreadsheetml/2006/main" count="502" uniqueCount="408">
  <si>
    <t>по состоянию на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</si>
  <si>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</si>
  <si>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</si>
  <si>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</si>
  <si>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</si>
  <si>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</si>
  <si>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</si>
  <si>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</si>
  <si>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</si>
  <si>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</si>
  <si>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</si>
  <si>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</si>
  <si>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</si>
  <si>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</si>
  <si>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</si>
  <si>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</si>
  <si>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</si>
  <si>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101</t>
  </si>
  <si>
    <t>200</t>
  </si>
  <si>
    <t>201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</si>
  <si>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</si>
  <si>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</si>
  <si>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</si>
  <si>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</si>
  <si>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</si>
  <si>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</si>
  <si>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</si>
  <si>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</si>
  <si>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</si>
  <si>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</si>
  <si>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</si>
  <si>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</si>
  <si>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</si>
  <si>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</si>
  <si>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</si>
  <si>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</si>
  <si>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</si>
  <si>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</si>
  <si>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</si>
  <si>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</si>
  <si>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</si>
  <si>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</si>
  <si>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</si>
  <si>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</si>
  <si>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</si>
  <si>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</si>
  <si>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</si>
  <si>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</si>
  <si>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</si>
  <si>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</si>
  <si>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</si>
  <si>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</si>
  <si>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</si>
  <si>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</si>
  <si>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</si>
  <si>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</si>
  <si>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</si>
  <si>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</si>
  <si>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</si>
  <si>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</si>
  <si>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</si>
  <si>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</si>
  <si>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</si>
  <si>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</si>
  <si>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</si>
  <si>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</si>
  <si>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</si>
  <si>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</si>
  <si>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</si>
  <si>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</si>
  <si>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</si>
  <si>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</si>
  <si>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</si>
  <si>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</si>
  <si>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</si>
  <si>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</si>
  <si>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</si>
  <si>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</si>
  <si>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</si>
  <si>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</si>
  <si>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</si>
  <si>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</si>
  <si>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</si>
  <si>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</si>
  <si>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Appendix 1</t>
  </si>
  <si>
    <t>to the order of the First Deputy Prime Minister of the Republic of Kazakhstan -</t>
  </si>
  <si>
    <t>Minister of Finance of the Republic of Kazakhstan</t>
  </si>
  <si>
    <t>dated July 1, 2019 No. 665</t>
  </si>
  <si>
    <t xml:space="preserve">Company name </t>
  </si>
  <si>
    <t xml:space="preserve">Information on reorganization </t>
  </si>
  <si>
    <t>Company's activity type</t>
  </si>
  <si>
    <t>Business legal structure</t>
  </si>
  <si>
    <t>Form of reporting</t>
  </si>
  <si>
    <t xml:space="preserve">Average annual number of employees                      </t>
  </si>
  <si>
    <t>Business entity</t>
  </si>
  <si>
    <t>Legal address of the Company</t>
  </si>
  <si>
    <t>Ulba Metallurgical Plant JSC</t>
  </si>
  <si>
    <t>Form 1</t>
  </si>
  <si>
    <t>these cells are subject to mandatory filling</t>
  </si>
  <si>
    <t xml:space="preserve"> thousand tenge</t>
  </si>
  <si>
    <t>Stamp here</t>
  </si>
  <si>
    <t xml:space="preserve">Deputy Executive Board Chairman –   </t>
  </si>
  <si>
    <t>Economics and Finance                                                ___________________</t>
  </si>
  <si>
    <t xml:space="preserve">Lyudmila A. Chebotaryova </t>
  </si>
  <si>
    <t xml:space="preserve">Chief Accountant                                                     ___________________                       </t>
  </si>
  <si>
    <t xml:space="preserve">Dinara T. Orazbekova </t>
  </si>
  <si>
    <t>CONSOLIDATED BALANCE  SHEET</t>
  </si>
  <si>
    <t>Сertificate of state reregistration of legal entity No. 1725-1917-01-АО dd. October 26, 2004</t>
  </si>
  <si>
    <t>Industry</t>
  </si>
  <si>
    <t>Joint Stock Company</t>
  </si>
  <si>
    <t>Consolidated</t>
  </si>
  <si>
    <t>Large</t>
  </si>
  <si>
    <t>102, Abay Avenue,Ust-Kamenogorsk 070005, the Republic of Kazakhstan</t>
  </si>
  <si>
    <t>Assets</t>
  </si>
  <si>
    <t>Line code</t>
  </si>
  <si>
    <t xml:space="preserve">As of the end of the reporting period </t>
  </si>
  <si>
    <t>As of the beginning of the reporting period</t>
  </si>
  <si>
    <t>I. Short-term assets</t>
  </si>
  <si>
    <t xml:space="preserve">Cash assets and their equivalents </t>
  </si>
  <si>
    <t>Financial assets based on the depreciated cost</t>
  </si>
  <si>
    <t xml:space="preserve">    Deposits (from 3 to 12 months, not LF)</t>
  </si>
  <si>
    <t xml:space="preserve">    Other restricted cash assets</t>
  </si>
  <si>
    <t xml:space="preserve">    Loans issued and accounts receivable of financial lease - current portion</t>
  </si>
  <si>
    <t xml:space="preserve">    Employees' debts (including loans)</t>
  </si>
  <si>
    <t xml:space="preserve">    Other financial assets</t>
  </si>
  <si>
    <t>Financial assets evaluated at fair value through other comprehensive income</t>
  </si>
  <si>
    <t xml:space="preserve">Financial assets accountable by fair value through income and losses </t>
  </si>
  <si>
    <t>Derived financial instruments</t>
  </si>
  <si>
    <t>Other short-term financial assets</t>
  </si>
  <si>
    <t>Short-term trade and other accounts receivables</t>
  </si>
  <si>
    <t>Trade accounts receivable</t>
  </si>
  <si>
    <t>Other accounts receivable</t>
  </si>
  <si>
    <t>Accounts receivable on lease</t>
  </si>
  <si>
    <t>Assets under the contracts with buyers</t>
  </si>
  <si>
    <t>Current income tax</t>
  </si>
  <si>
    <t>Stocks</t>
  </si>
  <si>
    <t>Biological resource</t>
  </si>
  <si>
    <t>Other short-term assets</t>
  </si>
  <si>
    <t xml:space="preserve">     Other short-term assets</t>
  </si>
  <si>
    <t xml:space="preserve">     Taxes</t>
  </si>
  <si>
    <t>Total short-term assets (sum of lines from 010 to 022)</t>
  </si>
  <si>
    <t xml:space="preserve">Assets (or withdrawn groups) intended for sale </t>
  </si>
  <si>
    <t>II. Long-term assets</t>
  </si>
  <si>
    <t xml:space="preserve">    Deposits (more than a year, not LF)</t>
  </si>
  <si>
    <t xml:space="preserve">    Restricted cash assets (LF Deposits)</t>
  </si>
  <si>
    <t xml:space="preserve">    Other restricted cash assets </t>
  </si>
  <si>
    <t xml:space="preserve">Other financial instruments </t>
  </si>
  <si>
    <t>Financial assets based on fair cost through other comprehensive income</t>
  </si>
  <si>
    <t>Derivative financial instruments</t>
  </si>
  <si>
    <t>Initial cost accounted investments (subsidiaries)</t>
  </si>
  <si>
    <t>Investments accounted for using the equity method</t>
  </si>
  <si>
    <t>Investments in associates</t>
  </si>
  <si>
    <t>Investments in joint venture companies</t>
  </si>
  <si>
    <t>Other long-term financial assets</t>
  </si>
  <si>
    <t>Long-term trade and other accounts receivables</t>
  </si>
  <si>
    <t>Long-term accounts receivable on lease</t>
  </si>
  <si>
    <t xml:space="preserve">Long-term assets under the contracts with buyers </t>
  </si>
  <si>
    <t>Investment property</t>
  </si>
  <si>
    <t>Basic assets</t>
  </si>
  <si>
    <t>Right of use asset</t>
  </si>
  <si>
    <t>Biological assets</t>
  </si>
  <si>
    <t>Exploration and evaluation assets</t>
  </si>
  <si>
    <t>Intangible assets</t>
  </si>
  <si>
    <t>Deferred tax assets</t>
  </si>
  <si>
    <t>Other long-term assets</t>
  </si>
  <si>
    <t>Construction in progress</t>
  </si>
  <si>
    <t>Taxes</t>
  </si>
  <si>
    <t>Total long-term assets (sum of lines from 110 to 127)</t>
  </si>
  <si>
    <t>Balance (line 100 + line 101 + line 200)</t>
  </si>
  <si>
    <t>Liabilities and capital</t>
  </si>
  <si>
    <t>III. Short-term liabilities</t>
  </si>
  <si>
    <t>Short-term financial depreciated cost based obligations</t>
  </si>
  <si>
    <t>Loans</t>
  </si>
  <si>
    <t>Finance lease liabilities (starting from January 1, 2019 - Lease liabilities)</t>
  </si>
  <si>
    <t>Bonds</t>
  </si>
  <si>
    <t>Other financial liabilities (earlier line 222)</t>
  </si>
  <si>
    <t>Short-term financial obligations based on fair cost through income or loss</t>
  </si>
  <si>
    <t>Other short-term financial liabilities</t>
  </si>
  <si>
    <t>Historical costs</t>
  </si>
  <si>
    <t>Other financial liabilities</t>
  </si>
  <si>
    <t>Short-term trade and other credit debt</t>
  </si>
  <si>
    <t xml:space="preserve">Trade credit debt </t>
  </si>
  <si>
    <t>Other credit debt</t>
  </si>
  <si>
    <t>Short-term estimated liabilities</t>
  </si>
  <si>
    <t xml:space="preserve">Current income tax obligations </t>
  </si>
  <si>
    <t>Staff remuneration</t>
  </si>
  <si>
    <t>Short-term lease debt</t>
  </si>
  <si>
    <t>Short-term liabilities under the contracts with buyers</t>
  </si>
  <si>
    <t>State subsidies</t>
  </si>
  <si>
    <t>Dividends due to payment</t>
  </si>
  <si>
    <t xml:space="preserve">Other short-term liabilities </t>
  </si>
  <si>
    <t xml:space="preserve">     Other short-term liabilities </t>
  </si>
  <si>
    <t>Total short-term liabilities (sum of lines from 210 to 217)</t>
  </si>
  <si>
    <t>Liabilities of withdrawn groups intended for sale</t>
  </si>
  <si>
    <t>IV. Long-term liabilities</t>
  </si>
  <si>
    <t>Long-term financial depreciated cost based obligations</t>
  </si>
  <si>
    <t>loans</t>
  </si>
  <si>
    <t>Financial lease liabilities (from January 1, 2019 Lease liabilities)</t>
  </si>
  <si>
    <t>bonds</t>
  </si>
  <si>
    <t>Other financial liabilities (earlier line 321)</t>
  </si>
  <si>
    <t>Long-term financial obligations evaluated at fair value through income or loss</t>
  </si>
  <si>
    <t>Other long-term financial liabilities</t>
  </si>
  <si>
    <t>Long-term trade and other credit debt</t>
  </si>
  <si>
    <t>Long-term estimate liabilities</t>
  </si>
  <si>
    <t>Deferred tax liabilities</t>
  </si>
  <si>
    <t>Long-term lease debt</t>
  </si>
  <si>
    <t>Long-term liabilities under the contracts with buyers</t>
  </si>
  <si>
    <t xml:space="preserve">Other long-term liabilities </t>
  </si>
  <si>
    <t xml:space="preserve">     Other long-term liabilities </t>
  </si>
  <si>
    <t xml:space="preserve">Total long-term liabilities (sum of lines from 310 to 316) </t>
  </si>
  <si>
    <t>V. Capital</t>
  </si>
  <si>
    <t>Authorized (share) capital</t>
  </si>
  <si>
    <t>Share premium</t>
  </si>
  <si>
    <t xml:space="preserve">Reacquired private equity instruments </t>
  </si>
  <si>
    <t>Other comprehensive income components</t>
  </si>
  <si>
    <t xml:space="preserve">Undistributed profit (outstanding loss) </t>
  </si>
  <si>
    <t>Other capital</t>
  </si>
  <si>
    <t xml:space="preserve">Total capital attributed to parent company owners (sum of lines from 410 to 414) </t>
  </si>
  <si>
    <t>Non-controlling owners interest</t>
  </si>
  <si>
    <t>Total capital (line 420 +/- line 421)</t>
  </si>
  <si>
    <t>Balance (line 300 + line 301 + line 400 + line 500)</t>
  </si>
  <si>
    <t xml:space="preserve">Chief Accountant                               ___________________                       </t>
  </si>
  <si>
    <t xml:space="preserve">Chief Accountant                                                    ___________________                       </t>
  </si>
  <si>
    <t xml:space="preserve">Deputy Executive Board Chairman –  </t>
  </si>
  <si>
    <t>Economics and Finance                            ___________________</t>
  </si>
  <si>
    <t>Economics and Finance                                             ___________________</t>
  </si>
  <si>
    <t>Appendix 2</t>
  </si>
  <si>
    <t>to the Order of the First Deputy Prime-Minister of the Republic of Kazakhstan –</t>
  </si>
  <si>
    <t xml:space="preserve"> Minister of Finance of the Republic of Kazakhstan</t>
  </si>
  <si>
    <t>dated July 1, 2019 No.665</t>
  </si>
  <si>
    <t>Form 2</t>
  </si>
  <si>
    <t xml:space="preserve">CONSOLIDATED PROFIT AND LOSS STATEMENT </t>
  </si>
  <si>
    <t>Company name</t>
  </si>
  <si>
    <t>for the period ended on</t>
  </si>
  <si>
    <t>Description</t>
  </si>
  <si>
    <t>For the reporting period</t>
  </si>
  <si>
    <t>For the previous period</t>
  </si>
  <si>
    <t>thous.tenge</t>
  </si>
  <si>
    <t>Revenue</t>
  </si>
  <si>
    <t>Cost of sales</t>
  </si>
  <si>
    <t>Gross profit (line 010 - line 011)</t>
  </si>
  <si>
    <t>Distribution expenses</t>
  </si>
  <si>
    <t xml:space="preserve">Administrative expenses </t>
  </si>
  <si>
    <t>Total operating income (loss) (+/- lines from 012 to 016)</t>
  </si>
  <si>
    <t>Finance income</t>
  </si>
  <si>
    <t>Finance costs</t>
  </si>
  <si>
    <t>Company's share in profit (loss) of associated entities and joint activity accounted for using the equity method</t>
  </si>
  <si>
    <t>Other income</t>
  </si>
  <si>
    <t>Other expenses</t>
  </si>
  <si>
    <t>Income (loss) before taxation (+/- lines from 020 to 025)</t>
  </si>
  <si>
    <t>Income tax expenses</t>
  </si>
  <si>
    <t>Income (loss) after continuing  activity taxation (line 100 - line 101)</t>
  </si>
  <si>
    <t>Income (loss) after discontinued  activity taxation</t>
  </si>
  <si>
    <t>Profit for the year (line 200 + line 201) attributable to:</t>
  </si>
  <si>
    <t>Parent company owners</t>
  </si>
  <si>
    <t xml:space="preserve">Other comprehensive income, total (sum of lines 420 and 440): </t>
  </si>
  <si>
    <t>Including:</t>
  </si>
  <si>
    <t>Revaluation of debt financial instruments at fair value through the other comprehensive income</t>
  </si>
  <si>
    <t xml:space="preserve">Share in the other comprehensive income (loss) of the associated companies and joint venture accounted for using the equity method </t>
  </si>
  <si>
    <t xml:space="preserve">Effect of change in income tax rate on deferred tax </t>
  </si>
  <si>
    <t>Cash flow hedging</t>
  </si>
  <si>
    <t xml:space="preserve">Exchange difference on investments in foreign companies </t>
  </si>
  <si>
    <t xml:space="preserve">Hedging of net investments in foreign operations </t>
  </si>
  <si>
    <t>Other components of the other comprehensive income</t>
  </si>
  <si>
    <t xml:space="preserve">Reclassification adjustment as part of income (loss) </t>
  </si>
  <si>
    <t xml:space="preserve">Tax effect of components of the other comprehensive income </t>
  </si>
  <si>
    <t>Total comprehensive income subject to reclassification into income and expense over the subsequent periods (after income tax) (sum of lines from 410 to 418)</t>
  </si>
  <si>
    <t xml:space="preserve">Revaluation of fixed assets and intangible assets </t>
  </si>
  <si>
    <t xml:space="preserve">Share in the other comprehensive income (loss) of the associated companies and joint venture accounted for using the equity method  </t>
  </si>
  <si>
    <t>Actuarial income (loss) on pension liabilities</t>
  </si>
  <si>
    <t xml:space="preserve">Revaluation of equity  financial instruments at fair value through the other comprehensive income </t>
  </si>
  <si>
    <t>Total comprehensive income not subject to reclassification into income and expense over the subsequent periods (after income tax) (sum of lines from 431 to 435)</t>
  </si>
  <si>
    <t>Total comprehensive income (line 300 + line 400)</t>
  </si>
  <si>
    <t>Total comprehensive income attributable to:</t>
  </si>
  <si>
    <t>parent company owners</t>
  </si>
  <si>
    <t>controlling owners interest</t>
  </si>
  <si>
    <t>Earnings per share:</t>
  </si>
  <si>
    <t>including:</t>
  </si>
  <si>
    <t>Basic earnings per share:</t>
  </si>
  <si>
    <t xml:space="preserve">of the continuing activity </t>
  </si>
  <si>
    <t>of the discontinued activity</t>
  </si>
  <si>
    <t>Diluted earnings per share:</t>
  </si>
  <si>
    <t>Appendix 3</t>
  </si>
  <si>
    <t>to the Order of the First Deputy</t>
  </si>
  <si>
    <t>Prime-Minister</t>
  </si>
  <si>
    <t>of the Republic of Kazakhstan</t>
  </si>
  <si>
    <t>Minister of Finance</t>
  </si>
  <si>
    <t>dated July 01, 2019 No.665</t>
  </si>
  <si>
    <t xml:space="preserve">CONSOLIDATED CASH FLOW STATEMENT </t>
  </si>
  <si>
    <t>(direct method)</t>
  </si>
  <si>
    <t xml:space="preserve">                              DESCRIPTION</t>
  </si>
  <si>
    <t>I. Operating activity cash flow</t>
  </si>
  <si>
    <t xml:space="preserve">1. Cash inflow total, (sum of lines from 011 to 016) </t>
  </si>
  <si>
    <t xml:space="preserve">     including:</t>
  </si>
  <si>
    <t xml:space="preserve">          sale of goods and services</t>
  </si>
  <si>
    <t xml:space="preserve">          other revenue</t>
  </si>
  <si>
    <t xml:space="preserve">          advance payments received from buyers, customers</t>
  </si>
  <si>
    <t xml:space="preserve">          receipts under insurance contracts</t>
  </si>
  <si>
    <t xml:space="preserve">          remuneration received </t>
  </si>
  <si>
    <t xml:space="preserve">          other receipts</t>
  </si>
  <si>
    <t>2. Cash outflow, total (sum of lines from 021 to 027)</t>
  </si>
  <si>
    <t xml:space="preserve">          payments to suppliers for goods and services</t>
  </si>
  <si>
    <t xml:space="preserve">          advance payments given to suppliers of goods and services</t>
  </si>
  <si>
    <t xml:space="preserve">          payments for labour</t>
  </si>
  <si>
    <t xml:space="preserve">          remuneration payment  </t>
  </si>
  <si>
    <t xml:space="preserve">          payments under insurance contracts</t>
  </si>
  <si>
    <t xml:space="preserve">          income tax and other payments into the budget</t>
  </si>
  <si>
    <t xml:space="preserve">          other payments</t>
  </si>
  <si>
    <t>3. Net amount of operating activity cash  (line 010 - line 020)</t>
  </si>
  <si>
    <t>II. Investment activity cash flow</t>
  </si>
  <si>
    <t>1.  Cash inflow total, (sum of lines from 041 to 052)</t>
  </si>
  <si>
    <t xml:space="preserve">          fixed assets sale </t>
  </si>
  <si>
    <t xml:space="preserve">          intangible assets sale </t>
  </si>
  <si>
    <t xml:space="preserve">          other long-term assets sale</t>
  </si>
  <si>
    <t xml:space="preserve">          sale of other companies' equity instruments (except for subsidiaries) and participatory interest in joint ventures</t>
  </si>
  <si>
    <t xml:space="preserve">          sale of other companies' debt instruments</t>
  </si>
  <si>
    <t xml:space="preserve">          reimbursement in loss of control over subsidiaries</t>
  </si>
  <si>
    <t xml:space="preserve">          withdrawal of cash deposits</t>
  </si>
  <si>
    <t xml:space="preserve">          sale of other financial assets</t>
  </si>
  <si>
    <t xml:space="preserve">          futures and forward contracts, options, and swaps</t>
  </si>
  <si>
    <t xml:space="preserve">          dividends received</t>
  </si>
  <si>
    <t>2. Cash outflow, total (sum of lines from 061 to 073)</t>
  </si>
  <si>
    <t xml:space="preserve">        fixed assets acquisition</t>
  </si>
  <si>
    <t xml:space="preserve">        intangible assets acquisition</t>
  </si>
  <si>
    <t xml:space="preserve">        other long-term assets acquisition</t>
  </si>
  <si>
    <t xml:space="preserve">       acquisition of other companies' equity instruments (except for subsidiaries) and participatory interest in joint ventures</t>
  </si>
  <si>
    <t xml:space="preserve">        acquisition of other companies' debt instruments</t>
  </si>
  <si>
    <t xml:space="preserve">        acquisition of control over subsidiaries</t>
  </si>
  <si>
    <t xml:space="preserve">          placing of cash deposits </t>
  </si>
  <si>
    <t xml:space="preserve">          payment of remuneration</t>
  </si>
  <si>
    <t xml:space="preserve">        acquisition of other financial assets</t>
  </si>
  <si>
    <t xml:space="preserve">        granting of loans </t>
  </si>
  <si>
    <t xml:space="preserve">        futures and forward contracts, options, and swaps</t>
  </si>
  <si>
    <t xml:space="preserve">        investments in associates and subsidiaries</t>
  </si>
  <si>
    <t xml:space="preserve">        other payments</t>
  </si>
  <si>
    <t>3.  Net amount of investment activity cash (line 040 - line 060)</t>
  </si>
  <si>
    <t>III. Financial activity cash flow</t>
  </si>
  <si>
    <t>1. Cash inflow total, (sum of lines from 091 to 094)</t>
  </si>
  <si>
    <t xml:space="preserve">          issue of shares and other financial instruments </t>
  </si>
  <si>
    <t xml:space="preserve">          procurement of loans</t>
  </si>
  <si>
    <t xml:space="preserve">          remuneration received</t>
  </si>
  <si>
    <t xml:space="preserve">          other inflow </t>
  </si>
  <si>
    <t>2. Cash outflow, total (sum of lines from 101 to 105)</t>
  </si>
  <si>
    <t xml:space="preserve">          payment of loans</t>
  </si>
  <si>
    <t xml:space="preserve">          payment of remuneration </t>
  </si>
  <si>
    <t xml:space="preserve">          payment of dividends</t>
  </si>
  <si>
    <t xml:space="preserve">          payments to owners under company shares</t>
  </si>
  <si>
    <t xml:space="preserve">          other outflow</t>
  </si>
  <si>
    <t>3. Net amount of financial activity cash (line 090 - line 100)</t>
  </si>
  <si>
    <t>4. Effect of currency exchange rates to tenge</t>
  </si>
  <si>
    <t xml:space="preserve">5.  Effect of change in the balance cost of cash and its equivalents </t>
  </si>
  <si>
    <t xml:space="preserve">6. Increase(+)/decrease(-) of funds (line 030+-line 080+-line 110+-line 120+-line 130) </t>
  </si>
  <si>
    <t xml:space="preserve">7. Cash  and its equivalents as of the beginning of reporting period </t>
  </si>
  <si>
    <t xml:space="preserve">8. Cash  and its  equivalents as of the end of reporting period </t>
  </si>
  <si>
    <t>Appendix 4</t>
  </si>
  <si>
    <t>to the Order of the First Deputy Prime-Minister of the Republic of Kazakhstan</t>
  </si>
  <si>
    <t>dated July 01,2019 No.665</t>
  </si>
  <si>
    <t>Form 4</t>
  </si>
  <si>
    <t>thous. tenge</t>
  </si>
  <si>
    <t xml:space="preserve">CONSOLIDATED CAPITAL CHANGE STATEMENT </t>
  </si>
  <si>
    <t>Parent company capital</t>
  </si>
  <si>
    <t>Total</t>
  </si>
  <si>
    <t>Share of non-controlling owners</t>
  </si>
  <si>
    <t>Total capital</t>
  </si>
  <si>
    <t>Authorized capital stock</t>
  </si>
  <si>
    <t>Purchased own share instruments</t>
  </si>
  <si>
    <t>Components of other comprehensive income</t>
  </si>
  <si>
    <t>Undistributed profit</t>
  </si>
  <si>
    <t>Balance as of January 1st of the previous year</t>
  </si>
  <si>
    <t>Accounting policy change</t>
  </si>
  <si>
    <t>Re-calculated balance (line 010 +/- line 011)</t>
  </si>
  <si>
    <t>Overall comprehensive income, total (line 210 + line 220):</t>
  </si>
  <si>
    <t>Profit (loss) for the year</t>
  </si>
  <si>
    <t>Other comprehensive income, total (sum of lines from 221 to 229):</t>
  </si>
  <si>
    <t>revaluation of debt financial instruments at fair value through other comprehensive income (minus tax effect)</t>
  </si>
  <si>
    <t>revaluation of equity financial instruments at fair value through other comprehensive income (minus tax effect)</t>
  </si>
  <si>
    <t>revaluation of fixed assets and intangible assets (minus tax effect)</t>
  </si>
  <si>
    <t>Share in other comprehensive income (loss) of the associated agencies and joint activities accounted for by share participation method</t>
  </si>
  <si>
    <t>Actuarial profit (loss) on pension liabilities</t>
  </si>
  <si>
    <t>Effect of changing deferred tax income tax rate</t>
  </si>
  <si>
    <t>Fund flow hedging (minus tax effect)</t>
  </si>
  <si>
    <t>Hedging of net investment to foreign operations</t>
  </si>
  <si>
    <t>Rate difference by investments to foreign companies</t>
  </si>
  <si>
    <t>Operations with owners, total (sum of lines from 310 to 318):</t>
  </si>
  <si>
    <t>Remuneration of employees with shares:</t>
  </si>
  <si>
    <t>employees' service cost</t>
  </si>
  <si>
    <t>issuing shares according to the procedure of remuneration of employees with shares</t>
  </si>
  <si>
    <t>tax benefit related to the procedure of remuneration of employees with shares</t>
  </si>
  <si>
    <t xml:space="preserve">Contributions from owners </t>
  </si>
  <si>
    <t>Issuing own share instruments (shares)</t>
  </si>
  <si>
    <t xml:space="preserve">Issuing share instruments associated with business merge </t>
  </si>
  <si>
    <t>Share component of the convertible instruments (minus tax effect)</t>
  </si>
  <si>
    <t>Dividend payment</t>
  </si>
  <si>
    <t xml:space="preserve">Other distributions to owners </t>
  </si>
  <si>
    <t>Other operations with owners</t>
  </si>
  <si>
    <t>Changing of participatory interest in subsidiary companies, not resulted the loss of control:</t>
  </si>
  <si>
    <t>Other operations</t>
  </si>
  <si>
    <t>Balance as of January 1st of the reporting year (line 100 + line 200 + line 300 + line 319)</t>
  </si>
  <si>
    <t>Opening balance adjustment (IFRS 15)</t>
  </si>
  <si>
    <t>Opening balance adjustment (IFRS 9)</t>
  </si>
  <si>
    <t>Opening balance adjustment (IFRS 16)</t>
  </si>
  <si>
    <t>Re-calculated balance (line 400 +/- line 401)</t>
  </si>
  <si>
    <t>Overall comprehensive income, total (line 610 + line 620)</t>
  </si>
  <si>
    <t>Profit (loss) per year</t>
  </si>
  <si>
    <t>Other comprehensive income, total (sum of lines from 621 to 629):</t>
  </si>
  <si>
    <t>Operations with owners, total (sum of lines from 710 to 718):</t>
  </si>
  <si>
    <t>reporting period as of 31.03.2022</t>
  </si>
  <si>
    <t>Balance as of March 31 of the reporting year (line 500 + line 600 + line 700 + line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</si>
</sst>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#,##0.000"/>
    <numFmt numFmtId="168" formatCode="_-* #,##0.00_р_._-;\-* #,##0.00_р_._-;_-* &quot;-&quot;??_р_._-;_-@_-"/>
    <numFmt numFmtId="169" formatCode="000"/>
  </numFmts>
  <fonts count="40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u val="singleAccounting"/>
      <sz val="10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rgb="FFFF0000"/>
      <name val="Arial"/>
      <family val="2"/>
      <charset val="204"/>
    </font>
    <font>
      <b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sz val="16"/>
      <name val="Arial"/>
      <family val="2"/>
      <charset val="204"/>
    </font>
    <font>
      <b/>
      <sz val="9"/>
      <name val="Times New Roman"/>
      <family val="1"/>
      <charset val="204"/>
    </font>
    <font>
      <sz val="8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u/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8"/>
      <name val="Arial"/>
      <family val="2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164" fontId="0" fillId="0" borderId="0"/>
    <xf numFmtId="168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</cellStyleXfs>
  <cellXfs count="282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2" fillId="0" borderId="0" xfId="2" applyNumberFormat="1" applyFont="1" applyProtection="1">
      <protection locked="0"/>
    </xf>
    <xf numFmtId="165" fontId="2" fillId="0" borderId="0" xfId="2" applyNumberFormat="1" applyFont="1"/>
    <xf numFmtId="164" fontId="2" fillId="0" borderId="0" xfId="2" applyFont="1" applyAlignment="1" applyProtection="1">
      <alignment horizontal="right"/>
      <protection locked="0"/>
    </xf>
    <xf numFmtId="165" fontId="2" fillId="0" borderId="0" xfId="2" applyNumberFormat="1" applyFont="1" applyAlignment="1" applyProtection="1">
      <alignment horizontal="right"/>
      <protection locked="0"/>
    </xf>
    <xf numFmtId="165" fontId="3" fillId="0" borderId="0" xfId="2" applyNumberFormat="1" applyFont="1" applyProtection="1">
      <protection locked="0"/>
    </xf>
    <xf numFmtId="164" fontId="3" fillId="0" borderId="0" xfId="2" applyFont="1" applyAlignment="1" applyProtection="1">
      <alignment horizontal="left" wrapText="1"/>
      <protection locked="0"/>
    </xf>
    <xf numFmtId="1" fontId="2" fillId="0" borderId="0" xfId="2" applyNumberFormat="1" applyFont="1" applyAlignment="1">
      <alignment horizontal="left" vertical="top" wrapText="1"/>
    </xf>
    <xf numFmtId="164" fontId="2" fillId="0" borderId="0" xfId="2" applyFont="1" applyProtection="1">
      <protection locked="0"/>
    </xf>
    <xf numFmtId="165" fontId="2" fillId="0" borderId="0" xfId="2" applyNumberFormat="1" applyFont="1" applyProtection="1">
      <protection locked="0"/>
    </xf>
    <xf numFmtId="0" fontId="4" fillId="0" borderId="0" xfId="2" applyNumberFormat="1" applyFont="1" applyAlignment="1">
      <alignment horizontal="right" vertical="top" wrapText="1"/>
    </xf>
    <xf numFmtId="0" fontId="4" fillId="0" borderId="0" xfId="2" applyNumberFormat="1" applyFont="1" applyAlignment="1" applyProtection="1">
      <alignment vertical="top" wrapText="1"/>
      <protection locked="0"/>
    </xf>
    <xf numFmtId="0" fontId="4" fillId="0" borderId="0" xfId="2" applyNumberFormat="1" applyFont="1" applyProtection="1">
      <protection locked="0"/>
    </xf>
    <xf numFmtId="14" fontId="2" fillId="0" borderId="0" xfId="2" applyNumberFormat="1" applyFont="1" applyProtection="1">
      <protection locked="0"/>
    </xf>
    <xf numFmtId="0" fontId="2" fillId="0" borderId="0" xfId="2" applyNumberFormat="1" applyFont="1" applyAlignment="1" applyProtection="1">
      <alignment vertical="top" wrapText="1"/>
      <protection locked="0"/>
    </xf>
    <xf numFmtId="0" fontId="2" fillId="0" borderId="1" xfId="2" applyNumberFormat="1" applyFont="1" applyBorder="1" applyProtection="1">
      <protection locked="0"/>
    </xf>
    <xf numFmtId="165" fontId="2" fillId="0" borderId="0" xfId="2" applyNumberFormat="1" applyFont="1" applyAlignment="1">
      <alignment horizontal="center" vertical="center"/>
    </xf>
    <xf numFmtId="164" fontId="2" fillId="0" borderId="0" xfId="2" applyFont="1" applyAlignment="1">
      <alignment horizontal="center" vertical="center"/>
    </xf>
    <xf numFmtId="0" fontId="4" fillId="0" borderId="2" xfId="2" applyNumberFormat="1" applyFont="1" applyBorder="1" applyAlignment="1">
      <alignment vertical="top" wrapText="1"/>
    </xf>
    <xf numFmtId="0" fontId="4" fillId="0" borderId="2" xfId="2" applyNumberFormat="1" applyFont="1" applyBorder="1"/>
    <xf numFmtId="166" fontId="4" fillId="0" borderId="2" xfId="2" applyNumberFormat="1" applyFont="1" applyBorder="1" applyAlignment="1" applyProtection="1">
      <alignment horizontal="right"/>
      <protection locked="0"/>
    </xf>
    <xf numFmtId="165" fontId="4" fillId="0" borderId="0" xfId="2" applyNumberFormat="1" applyFont="1"/>
    <xf numFmtId="164" fontId="4" fillId="0" borderId="0" xfId="2" applyFont="1"/>
    <xf numFmtId="0" fontId="2" fillId="0" borderId="2" xfId="2" applyNumberFormat="1" applyFont="1" applyBorder="1" applyAlignment="1">
      <alignment vertical="top" wrapText="1"/>
    </xf>
    <xf numFmtId="0" fontId="2" fillId="0" borderId="2" xfId="2" applyNumberFormat="1" applyFont="1" applyBorder="1" applyAlignment="1">
      <alignment horizontal="center"/>
    </xf>
    <xf numFmtId="166" fontId="2" fillId="0" borderId="2" xfId="2" applyNumberFormat="1" applyFont="1" applyBorder="1" applyAlignment="1" applyProtection="1">
      <alignment horizontal="right"/>
      <protection locked="0"/>
    </xf>
    <xf numFmtId="166" fontId="2" fillId="0" borderId="2" xfId="2" applyNumberFormat="1" applyFont="1" applyBorder="1" applyAlignment="1">
      <alignment horizontal="right"/>
    </xf>
    <xf numFmtId="166" fontId="2" fillId="0" borderId="2" xfId="2" quotePrefix="1" applyNumberFormat="1" applyFont="1" applyBorder="1" applyAlignment="1">
      <alignment horizontal="right" wrapText="1"/>
    </xf>
    <xf numFmtId="164" fontId="1" fillId="0" borderId="2" xfId="0" applyFont="1" applyBorder="1" applyAlignment="1">
      <alignment horizontal="left" indent="2"/>
    </xf>
    <xf numFmtId="0" fontId="5" fillId="0" borderId="2" xfId="2" applyNumberFormat="1" applyFont="1" applyBorder="1" applyAlignment="1">
      <alignment horizontal="center"/>
    </xf>
    <xf numFmtId="166" fontId="5" fillId="0" borderId="2" xfId="2" applyNumberFormat="1" applyFont="1" applyBorder="1" applyAlignment="1" applyProtection="1">
      <alignment horizontal="right"/>
      <protection locked="0"/>
    </xf>
    <xf numFmtId="165" fontId="5" fillId="0" borderId="0" xfId="2" applyNumberFormat="1" applyFont="1"/>
    <xf numFmtId="164" fontId="5" fillId="0" borderId="0" xfId="2" applyFont="1"/>
    <xf numFmtId="49" fontId="2" fillId="0" borderId="2" xfId="2" applyNumberFormat="1" applyFont="1" applyBorder="1" applyAlignment="1">
      <alignment horizontal="center"/>
    </xf>
    <xf numFmtId="0" fontId="4" fillId="0" borderId="2" xfId="2" applyNumberFormat="1" applyFont="1" applyBorder="1" applyAlignment="1">
      <alignment horizontal="center"/>
    </xf>
    <xf numFmtId="166" fontId="4" fillId="0" borderId="2" xfId="2" quotePrefix="1" applyNumberFormat="1" applyFont="1" applyBorder="1" applyAlignment="1">
      <alignment horizontal="right" wrapText="1"/>
    </xf>
    <xf numFmtId="166" fontId="4" fillId="0" borderId="2" xfId="2" applyNumberFormat="1" applyFont="1" applyBorder="1" applyAlignment="1" applyProtection="1">
      <alignment horizontal="right" vertical="center" wrapText="1"/>
      <protection locked="0"/>
    </xf>
    <xf numFmtId="165" fontId="4" fillId="0" borderId="0" xfId="2" applyNumberFormat="1" applyFont="1" applyAlignment="1">
      <alignment horizontal="center" vertical="center"/>
    </xf>
    <xf numFmtId="164" fontId="4" fillId="0" borderId="0" xfId="2" applyFont="1" applyAlignment="1">
      <alignment horizontal="center" vertical="center"/>
    </xf>
    <xf numFmtId="166" fontId="4" fillId="0" borderId="2" xfId="2" applyNumberFormat="1" applyFont="1" applyBorder="1" applyAlignment="1">
      <alignment horizontal="right"/>
    </xf>
    <xf numFmtId="0" fontId="4" fillId="0" borderId="0" xfId="2" applyNumberFormat="1" applyFont="1" applyAlignment="1">
      <alignment vertical="top" wrapText="1"/>
    </xf>
    <xf numFmtId="0" fontId="4" fillId="0" borderId="0" xfId="2" applyNumberFormat="1" applyFont="1" applyAlignment="1">
      <alignment horizontal="center"/>
    </xf>
    <xf numFmtId="166" fontId="4" fillId="0" borderId="0" xfId="2" quotePrefix="1" applyNumberFormat="1" applyFont="1" applyAlignment="1">
      <alignment horizontal="right" wrapText="1"/>
    </xf>
    <xf numFmtId="0" fontId="2" fillId="0" borderId="0" xfId="2" applyNumberFormat="1" applyFont="1" applyProtection="1">
      <protection locked="0"/>
    </xf>
    <xf numFmtId="166" fontId="2" fillId="0" borderId="0" xfId="2" applyNumberFormat="1" applyFont="1"/>
    <xf numFmtId="0" fontId="4" fillId="0" borderId="0" xfId="2" applyNumberFormat="1" applyFont="1" applyAlignment="1" applyProtection="1">
      <alignment horizontal="left" vertical="top" wrapText="1"/>
      <protection locked="0"/>
    </xf>
    <xf numFmtId="164" fontId="6" fillId="0" borderId="0" xfId="0" applyFont="1" applyProtection="1">
      <protection locked="0"/>
    </xf>
    <xf numFmtId="164" fontId="4" fillId="0" borderId="0" xfId="0" applyFont="1" applyProtection="1">
      <protection locked="0"/>
    </xf>
    <xf numFmtId="0" fontId="2" fillId="0" borderId="0" xfId="2" applyNumberFormat="1" applyFont="1" applyAlignment="1" applyProtection="1">
      <alignment horizontal="left" vertical="top" wrapText="1"/>
      <protection locked="0"/>
    </xf>
    <xf numFmtId="164" fontId="2" fillId="0" borderId="0" xfId="0" applyFont="1" applyProtection="1">
      <protection locked="0"/>
    </xf>
    <xf numFmtId="164" fontId="4" fillId="0" borderId="0" xfId="2" applyFont="1" applyAlignment="1">
      <alignment horizontal="left" vertical="top" wrapText="1"/>
    </xf>
    <xf numFmtId="165" fontId="4" fillId="0" borderId="0" xfId="2" applyNumberFormat="1" applyFont="1" applyProtection="1">
      <protection locked="0"/>
    </xf>
    <xf numFmtId="164" fontId="7" fillId="0" borderId="0" xfId="2" applyFont="1" applyAlignment="1">
      <alignment horizontal="left" vertical="top" wrapText="1"/>
    </xf>
    <xf numFmtId="49" fontId="7" fillId="0" borderId="0" xfId="2" applyNumberFormat="1" applyFont="1" applyProtection="1">
      <protection locked="0"/>
    </xf>
    <xf numFmtId="164" fontId="8" fillId="0" borderId="0" xfId="2" applyFont="1" applyAlignment="1">
      <alignment horizontal="left" vertical="top" wrapText="1"/>
    </xf>
    <xf numFmtId="164" fontId="9" fillId="0" borderId="0" xfId="2" applyFont="1" applyAlignment="1">
      <alignment vertical="top" wrapText="1"/>
    </xf>
    <xf numFmtId="164" fontId="9" fillId="0" borderId="0" xfId="2" applyFont="1"/>
    <xf numFmtId="49" fontId="9" fillId="0" borderId="0" xfId="2" applyNumberFormat="1" applyFont="1" applyProtection="1">
      <protection locked="0"/>
    </xf>
    <xf numFmtId="165" fontId="9" fillId="0" borderId="0" xfId="2" applyNumberFormat="1" applyFont="1" applyProtection="1">
      <protection locked="0"/>
    </xf>
    <xf numFmtId="0" fontId="10" fillId="0" borderId="0" xfId="2" applyNumberFormat="1" applyFont="1"/>
    <xf numFmtId="0" fontId="11" fillId="0" borderId="0" xfId="2" applyNumberFormat="1" applyFont="1"/>
    <xf numFmtId="0" fontId="12" fillId="0" borderId="0" xfId="2" applyNumberFormat="1" applyFont="1"/>
    <xf numFmtId="0" fontId="13" fillId="0" borderId="0" xfId="2" applyNumberFormat="1" applyFont="1"/>
    <xf numFmtId="0" fontId="5" fillId="0" borderId="0" xfId="2" applyNumberFormat="1" applyFont="1"/>
    <xf numFmtId="0" fontId="2" fillId="0" borderId="0" xfId="2" applyNumberFormat="1" applyFont="1"/>
    <xf numFmtId="0" fontId="10" fillId="0" borderId="0" xfId="2" applyNumberFormat="1" applyFont="1" applyProtection="1">
      <protection locked="0"/>
    </xf>
    <xf numFmtId="0" fontId="10" fillId="0" borderId="1" xfId="2" applyNumberFormat="1" applyFont="1" applyBorder="1" applyAlignment="1" applyProtection="1">
      <alignment horizontal="right"/>
      <protection locked="0"/>
    </xf>
    <xf numFmtId="0" fontId="11" fillId="0" borderId="0" xfId="2" applyNumberFormat="1" applyFont="1" applyAlignment="1">
      <alignment vertical="center"/>
    </xf>
    <xf numFmtId="0" fontId="12" fillId="0" borderId="0" xfId="2" applyNumberFormat="1" applyFont="1" applyAlignment="1">
      <alignment vertical="center"/>
    </xf>
    <xf numFmtId="0" fontId="13" fillId="0" borderId="0" xfId="2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/>
    </xf>
    <xf numFmtId="164" fontId="11" fillId="0" borderId="0" xfId="0" applyFont="1" applyAlignment="1">
      <alignment horizontal="center" textRotation="90" wrapText="1"/>
    </xf>
    <xf numFmtId="164" fontId="15" fillId="0" borderId="0" xfId="0" applyFont="1" applyAlignment="1">
      <alignment horizontal="center" textRotation="90" wrapText="1"/>
    </xf>
    <xf numFmtId="0" fontId="10" fillId="0" borderId="2" xfId="2" applyNumberFormat="1" applyFont="1" applyBorder="1" applyAlignment="1">
      <alignment wrapText="1"/>
    </xf>
    <xf numFmtId="49" fontId="10" fillId="0" borderId="2" xfId="2" applyNumberFormat="1" applyFont="1" applyBorder="1" applyAlignment="1">
      <alignment horizontal="center"/>
    </xf>
    <xf numFmtId="166" fontId="11" fillId="0" borderId="0" xfId="0" applyNumberFormat="1" applyFont="1"/>
    <xf numFmtId="166" fontId="11" fillId="0" borderId="0" xfId="2" applyNumberFormat="1" applyFont="1"/>
    <xf numFmtId="166" fontId="13" fillId="0" borderId="0" xfId="2" applyNumberFormat="1" applyFont="1"/>
    <xf numFmtId="49" fontId="14" fillId="0" borderId="2" xfId="2" applyNumberFormat="1" applyFont="1" applyBorder="1" applyAlignment="1">
      <alignment horizontal="center"/>
    </xf>
    <xf numFmtId="166" fontId="16" fillId="0" borderId="0" xfId="2" applyNumberFormat="1" applyFont="1"/>
    <xf numFmtId="0" fontId="17" fillId="0" borderId="0" xfId="2" applyNumberFormat="1" applyFont="1"/>
    <xf numFmtId="0" fontId="18" fillId="0" borderId="0" xfId="2" applyNumberFormat="1" applyFont="1"/>
    <xf numFmtId="0" fontId="19" fillId="0" borderId="0" xfId="2" applyNumberFormat="1" applyFont="1"/>
    <xf numFmtId="0" fontId="4" fillId="0" borderId="0" xfId="2" applyNumberFormat="1" applyFont="1"/>
    <xf numFmtId="166" fontId="12" fillId="0" borderId="0" xfId="2" applyNumberFormat="1" applyFont="1"/>
    <xf numFmtId="0" fontId="20" fillId="0" borderId="0" xfId="2" applyNumberFormat="1" applyFont="1"/>
    <xf numFmtId="166" fontId="17" fillId="0" borderId="0" xfId="2" applyNumberFormat="1" applyFont="1"/>
    <xf numFmtId="0" fontId="16" fillId="0" borderId="0" xfId="2" applyNumberFormat="1" applyFont="1"/>
    <xf numFmtId="0" fontId="10" fillId="0" borderId="2" xfId="2" applyNumberFormat="1" applyFont="1" applyBorder="1"/>
    <xf numFmtId="0" fontId="22" fillId="0" borderId="0" xfId="2" applyNumberFormat="1" applyFont="1" applyAlignment="1" applyProtection="1">
      <alignment horizontal="left" vertical="top" wrapText="1"/>
      <protection locked="0"/>
    </xf>
    <xf numFmtId="0" fontId="11" fillId="0" borderId="0" xfId="2" applyNumberFormat="1" applyFont="1" applyProtection="1">
      <protection locked="0"/>
    </xf>
    <xf numFmtId="0" fontId="12" fillId="0" borderId="0" xfId="2" applyNumberFormat="1" applyFont="1" applyProtection="1">
      <protection locked="0"/>
    </xf>
    <xf numFmtId="0" fontId="13" fillId="0" borderId="0" xfId="2" applyNumberFormat="1" applyFont="1" applyProtection="1">
      <protection locked="0"/>
    </xf>
    <xf numFmtId="0" fontId="5" fillId="0" borderId="0" xfId="2" applyNumberFormat="1" applyFont="1" applyProtection="1">
      <protection locked="0"/>
    </xf>
    <xf numFmtId="0" fontId="22" fillId="0" borderId="0" xfId="2" applyNumberFormat="1" applyFont="1" applyAlignment="1" applyProtection="1">
      <alignment horizontal="left" vertical="top"/>
      <protection locked="0"/>
    </xf>
    <xf numFmtId="164" fontId="23" fillId="0" borderId="0" xfId="0" applyFont="1" applyProtection="1">
      <protection locked="0"/>
    </xf>
    <xf numFmtId="164" fontId="23" fillId="0" borderId="0" xfId="2" applyFont="1" applyAlignment="1">
      <alignment horizontal="left" vertical="top"/>
    </xf>
    <xf numFmtId="0" fontId="10" fillId="0" borderId="0" xfId="2" applyNumberFormat="1" applyFont="1" applyAlignment="1" applyProtection="1">
      <alignment horizontal="center" wrapText="1"/>
      <protection locked="0"/>
    </xf>
    <xf numFmtId="164" fontId="0" fillId="0" borderId="0" xfId="0" applyProtection="1">
      <protection locked="0"/>
    </xf>
    <xf numFmtId="165" fontId="24" fillId="0" borderId="0" xfId="1" applyNumberFormat="1" applyFont="1" applyFill="1" applyProtection="1"/>
    <xf numFmtId="164" fontId="2" fillId="0" borderId="0" xfId="0" applyFont="1" applyAlignment="1" applyProtection="1">
      <alignment horizontal="center" vertical="top"/>
      <protection locked="0"/>
    </xf>
    <xf numFmtId="164" fontId="25" fillId="0" borderId="0" xfId="0" applyFont="1" applyAlignment="1">
      <alignment horizontal="right"/>
    </xf>
    <xf numFmtId="164" fontId="27" fillId="0" borderId="0" xfId="0" applyFont="1" applyAlignment="1" applyProtection="1">
      <alignment horizontal="center" vertical="top"/>
      <protection locked="0"/>
    </xf>
    <xf numFmtId="164" fontId="4" fillId="0" borderId="0" xfId="0" applyFont="1" applyAlignment="1">
      <alignment horizontal="center" vertical="top"/>
    </xf>
    <xf numFmtId="164" fontId="28" fillId="0" borderId="0" xfId="0" applyFont="1" applyAlignment="1">
      <alignment horizontal="center" vertical="top"/>
    </xf>
    <xf numFmtId="164" fontId="28" fillId="0" borderId="0" xfId="0" applyFont="1" applyAlignment="1">
      <alignment horizontal="center"/>
    </xf>
    <xf numFmtId="0" fontId="2" fillId="0" borderId="0" xfId="0" applyNumberFormat="1" applyFont="1" applyProtection="1">
      <protection locked="0"/>
    </xf>
    <xf numFmtId="0" fontId="2" fillId="0" borderId="2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 applyProtection="1">
      <alignment horizontal="center" vertical="top"/>
      <protection locked="0"/>
    </xf>
    <xf numFmtId="0" fontId="4" fillId="0" borderId="2" xfId="0" applyNumberFormat="1" applyFont="1" applyBorder="1" applyProtection="1">
      <protection locked="0"/>
    </xf>
    <xf numFmtId="169" fontId="4" fillId="0" borderId="2" xfId="0" applyNumberFormat="1" applyFont="1" applyBorder="1" applyAlignment="1" applyProtection="1">
      <alignment horizontal="center" vertical="top"/>
      <protection locked="0"/>
    </xf>
    <xf numFmtId="3" fontId="4" fillId="0" borderId="2" xfId="0" applyNumberFormat="1" applyFont="1" applyBorder="1" applyAlignment="1">
      <alignment horizontal="right" wrapText="1"/>
    </xf>
    <xf numFmtId="0" fontId="2" fillId="0" borderId="2" xfId="0" applyNumberFormat="1" applyFont="1" applyBorder="1" applyAlignment="1" applyProtection="1">
      <alignment horizontal="center" vertical="top"/>
      <protection locked="0"/>
    </xf>
    <xf numFmtId="3" fontId="2" fillId="0" borderId="2" xfId="0" applyNumberFormat="1" applyFont="1" applyBorder="1" applyAlignment="1" applyProtection="1">
      <alignment horizontal="right"/>
      <protection locked="0"/>
    </xf>
    <xf numFmtId="169" fontId="2" fillId="0" borderId="2" xfId="0" applyNumberFormat="1" applyFont="1" applyBorder="1" applyAlignment="1" applyProtection="1">
      <alignment horizontal="center" vertical="top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4" applyNumberFormat="1" applyFont="1" applyBorder="1" applyAlignment="1" applyProtection="1">
      <alignment horizontal="right" wrapText="1"/>
      <protection locked="0"/>
    </xf>
    <xf numFmtId="164" fontId="29" fillId="0" borderId="0" xfId="0" applyFont="1" applyProtection="1">
      <protection locked="0"/>
    </xf>
    <xf numFmtId="3" fontId="2" fillId="0" borderId="2" xfId="5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 vertical="top"/>
    </xf>
    <xf numFmtId="3" fontId="2" fillId="0" borderId="2" xfId="0" applyNumberFormat="1" applyFont="1" applyBorder="1" applyProtection="1">
      <protection locked="0"/>
    </xf>
    <xf numFmtId="3" fontId="2" fillId="0" borderId="2" xfId="0" applyNumberFormat="1" applyFont="1" applyBorder="1" applyAlignment="1" applyProtection="1">
      <alignment horizontal="left" wrapText="1"/>
      <protection locked="0"/>
    </xf>
    <xf numFmtId="3" fontId="2" fillId="0" borderId="2" xfId="5" applyNumberFormat="1" applyFont="1" applyBorder="1" applyAlignment="1" applyProtection="1">
      <alignment horizontal="left" wrapText="1"/>
      <protection locked="0"/>
    </xf>
    <xf numFmtId="3" fontId="4" fillId="0" borderId="2" xfId="0" applyNumberFormat="1" applyFont="1" applyBorder="1"/>
    <xf numFmtId="3" fontId="4" fillId="0" borderId="2" xfId="0" applyNumberFormat="1" applyFont="1" applyBorder="1" applyAlignment="1" applyProtection="1">
      <alignment horizontal="left" vertical="top" wrapText="1"/>
      <protection locked="0"/>
    </xf>
    <xf numFmtId="3" fontId="4" fillId="0" borderId="2" xfId="0" applyNumberFormat="1" applyFont="1" applyBorder="1" applyProtection="1">
      <protection locked="0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4" applyNumberFormat="1" applyFont="1" applyBorder="1" applyAlignment="1" applyProtection="1">
      <alignment horizontal="right" wrapText="1"/>
      <protection locked="0"/>
    </xf>
    <xf numFmtId="3" fontId="2" fillId="0" borderId="2" xfId="4" applyNumberFormat="1" applyFont="1" applyBorder="1" applyProtection="1">
      <protection locked="0"/>
    </xf>
    <xf numFmtId="3" fontId="2" fillId="0" borderId="2" xfId="0" applyNumberFormat="1" applyFont="1" applyBorder="1" applyAlignment="1">
      <alignment horizontal="right" wrapText="1"/>
    </xf>
    <xf numFmtId="0" fontId="14" fillId="0" borderId="0" xfId="0" applyNumberFormat="1" applyFont="1" applyAlignment="1" applyProtection="1">
      <alignment horizontal="left" wrapText="1" indent="1"/>
      <protection locked="0"/>
    </xf>
    <xf numFmtId="0" fontId="10" fillId="0" borderId="0" xfId="0" applyNumberFormat="1" applyFont="1" applyAlignment="1" applyProtection="1">
      <alignment horizontal="left" indent="1"/>
      <protection locked="0"/>
    </xf>
    <xf numFmtId="164" fontId="31" fillId="0" borderId="0" xfId="0" applyFont="1" applyAlignment="1" applyProtection="1">
      <alignment horizontal="left" indent="1"/>
      <protection locked="0"/>
    </xf>
    <xf numFmtId="164" fontId="1" fillId="0" borderId="0" xfId="0" applyFont="1" applyAlignment="1">
      <alignment horizontal="left" indent="1"/>
    </xf>
    <xf numFmtId="164" fontId="2" fillId="0" borderId="0" xfId="0" applyFont="1" applyAlignment="1" applyProtection="1">
      <alignment horizontal="left" indent="1"/>
      <protection locked="0"/>
    </xf>
    <xf numFmtId="0" fontId="10" fillId="0" borderId="0" xfId="0" applyNumberFormat="1" applyFont="1" applyAlignment="1" applyProtection="1">
      <alignment horizontal="center" wrapText="1"/>
      <protection locked="0"/>
    </xf>
    <xf numFmtId="0" fontId="10" fillId="0" borderId="0" xfId="0" applyNumberFormat="1" applyFont="1" applyProtection="1">
      <protection locked="0"/>
    </xf>
    <xf numFmtId="164" fontId="1" fillId="0" borderId="0" xfId="0" applyFont="1" applyProtection="1">
      <protection locked="0"/>
    </xf>
    <xf numFmtId="0" fontId="10" fillId="0" borderId="0" xfId="0" applyNumberFormat="1" applyFont="1" applyAlignment="1" applyProtection="1">
      <alignment wrapText="1"/>
      <protection locked="0"/>
    </xf>
    <xf numFmtId="0" fontId="14" fillId="0" borderId="0" xfId="0" applyNumberFormat="1" applyFont="1" applyAlignment="1" applyProtection="1">
      <alignment horizontal="left" wrapText="1"/>
      <protection locked="0"/>
    </xf>
    <xf numFmtId="1" fontId="29" fillId="0" borderId="0" xfId="0" applyNumberFormat="1" applyFont="1" applyAlignment="1" applyProtection="1">
      <alignment horizontal="left"/>
      <protection locked="0"/>
    </xf>
    <xf numFmtId="0" fontId="8" fillId="0" borderId="0" xfId="2" applyNumberFormat="1" applyFont="1" applyProtection="1">
      <protection locked="0"/>
    </xf>
    <xf numFmtId="0" fontId="32" fillId="0" borderId="0" xfId="2" applyNumberFormat="1" applyFont="1" applyProtection="1">
      <protection locked="0"/>
    </xf>
    <xf numFmtId="0" fontId="32" fillId="0" borderId="0" xfId="2" applyNumberFormat="1" applyFont="1" applyAlignment="1" applyProtection="1">
      <alignment wrapText="1"/>
      <protection locked="0"/>
    </xf>
    <xf numFmtId="168" fontId="8" fillId="0" borderId="0" xfId="1" applyFont="1" applyFill="1" applyProtection="1"/>
    <xf numFmtId="0" fontId="8" fillId="0" borderId="0" xfId="2" applyNumberFormat="1" applyFont="1"/>
    <xf numFmtId="0" fontId="26" fillId="0" borderId="0" xfId="2" applyNumberFormat="1" applyFont="1" applyProtection="1">
      <protection locked="0"/>
    </xf>
    <xf numFmtId="0" fontId="26" fillId="0" borderId="0" xfId="2" applyNumberFormat="1" applyFont="1" applyAlignment="1" applyProtection="1">
      <alignment wrapText="1"/>
      <protection locked="0"/>
    </xf>
    <xf numFmtId="14" fontId="26" fillId="0" borderId="0" xfId="2" applyNumberFormat="1" applyFont="1" applyAlignment="1" applyProtection="1">
      <alignment horizontal="left" wrapText="1"/>
      <protection locked="0"/>
    </xf>
    <xf numFmtId="0" fontId="32" fillId="0" borderId="1" xfId="2" applyNumberFormat="1" applyFont="1" applyBorder="1" applyProtection="1">
      <protection locked="0"/>
    </xf>
    <xf numFmtId="0" fontId="32" fillId="0" borderId="1" xfId="2" applyNumberFormat="1" applyFont="1" applyBorder="1" applyAlignment="1" applyProtection="1">
      <alignment wrapText="1"/>
      <protection locked="0"/>
    </xf>
    <xf numFmtId="0" fontId="32" fillId="0" borderId="1" xfId="2" applyNumberFormat="1" applyFont="1" applyBorder="1" applyAlignment="1" applyProtection="1">
      <alignment horizontal="right"/>
      <protection locked="0"/>
    </xf>
    <xf numFmtId="0" fontId="8" fillId="0" borderId="0" xfId="2" applyNumberFormat="1" applyFont="1" applyAlignment="1">
      <alignment horizontal="center" vertical="center"/>
    </xf>
    <xf numFmtId="49" fontId="26" fillId="0" borderId="2" xfId="2" applyNumberFormat="1" applyFont="1" applyBorder="1" applyAlignment="1" applyProtection="1">
      <alignment horizontal="center" wrapText="1"/>
      <protection locked="0"/>
    </xf>
    <xf numFmtId="166" fontId="33" fillId="0" borderId="2" xfId="2" applyNumberFormat="1" applyFont="1" applyBorder="1" applyAlignment="1" applyProtection="1">
      <alignment wrapText="1"/>
      <protection locked="0"/>
    </xf>
    <xf numFmtId="166" fontId="33" fillId="0" borderId="2" xfId="2" quotePrefix="1" applyNumberFormat="1" applyFont="1" applyBorder="1" applyAlignment="1" applyProtection="1">
      <alignment wrapText="1"/>
      <protection locked="0"/>
    </xf>
    <xf numFmtId="168" fontId="25" fillId="0" borderId="0" xfId="1" applyFont="1" applyFill="1" applyProtection="1"/>
    <xf numFmtId="0" fontId="25" fillId="0" borderId="0" xfId="2" applyNumberFormat="1" applyFont="1"/>
    <xf numFmtId="49" fontId="32" fillId="0" borderId="2" xfId="2" applyNumberFormat="1" applyFont="1" applyBorder="1" applyAlignment="1" applyProtection="1">
      <alignment horizontal="center" wrapText="1"/>
      <protection locked="0"/>
    </xf>
    <xf numFmtId="166" fontId="32" fillId="0" borderId="2" xfId="2" applyNumberFormat="1" applyFont="1" applyBorder="1" applyAlignment="1" applyProtection="1">
      <alignment wrapText="1"/>
      <protection locked="0"/>
    </xf>
    <xf numFmtId="166" fontId="32" fillId="0" borderId="2" xfId="2" quotePrefix="1" applyNumberFormat="1" applyFont="1" applyBorder="1" applyAlignment="1" applyProtection="1">
      <alignment wrapText="1"/>
      <protection locked="0"/>
    </xf>
    <xf numFmtId="166" fontId="8" fillId="0" borderId="2" xfId="0" applyNumberFormat="1" applyFont="1" applyBorder="1" applyAlignment="1" applyProtection="1">
      <alignment wrapText="1"/>
      <protection locked="0"/>
    </xf>
    <xf numFmtId="166" fontId="33" fillId="0" borderId="2" xfId="2" quotePrefix="1" applyNumberFormat="1" applyFont="1" applyBorder="1" applyProtection="1">
      <protection locked="0"/>
    </xf>
    <xf numFmtId="166" fontId="33" fillId="0" borderId="2" xfId="2" applyNumberFormat="1" applyFont="1" applyBorder="1" applyProtection="1">
      <protection locked="0"/>
    </xf>
    <xf numFmtId="166" fontId="8" fillId="0" borderId="2" xfId="0" applyNumberFormat="1" applyFont="1" applyBorder="1" applyProtection="1">
      <protection locked="0"/>
    </xf>
    <xf numFmtId="49" fontId="32" fillId="0" borderId="2" xfId="2" applyNumberFormat="1" applyFont="1" applyBorder="1" applyAlignment="1" applyProtection="1">
      <alignment horizontal="center" vertical="top" wrapText="1"/>
      <protection locked="0"/>
    </xf>
    <xf numFmtId="166" fontId="8" fillId="0" borderId="2" xfId="0" applyNumberFormat="1" applyFont="1" applyBorder="1" applyAlignment="1" applyProtection="1">
      <alignment vertical="top" wrapText="1"/>
      <protection locked="0"/>
    </xf>
    <xf numFmtId="166" fontId="32" fillId="0" borderId="2" xfId="2" applyNumberFormat="1" applyFont="1" applyBorder="1" applyAlignment="1" applyProtection="1">
      <alignment vertical="top" wrapText="1"/>
      <protection locked="0"/>
    </xf>
    <xf numFmtId="166" fontId="32" fillId="0" borderId="2" xfId="2" quotePrefix="1" applyNumberFormat="1" applyFont="1" applyBorder="1" applyAlignment="1" applyProtection="1">
      <alignment vertical="top" wrapText="1"/>
      <protection locked="0"/>
    </xf>
    <xf numFmtId="166" fontId="33" fillId="0" borderId="2" xfId="2" quotePrefix="1" applyNumberFormat="1" applyFont="1" applyBorder="1" applyAlignment="1" applyProtection="1">
      <alignment vertical="top" wrapText="1"/>
      <protection locked="0"/>
    </xf>
    <xf numFmtId="168" fontId="8" fillId="0" borderId="0" xfId="1" applyFont="1" applyFill="1" applyAlignment="1" applyProtection="1">
      <alignment vertical="top"/>
    </xf>
    <xf numFmtId="0" fontId="8" fillId="0" borderId="0" xfId="2" applyNumberFormat="1" applyFont="1" applyAlignment="1">
      <alignment vertical="top"/>
    </xf>
    <xf numFmtId="166" fontId="32" fillId="0" borderId="2" xfId="2" quotePrefix="1" applyNumberFormat="1" applyFont="1" applyBorder="1" applyAlignment="1" applyProtection="1">
      <alignment horizontal="left" wrapText="1"/>
      <protection locked="0"/>
    </xf>
    <xf numFmtId="166" fontId="32" fillId="0" borderId="2" xfId="2" applyNumberFormat="1" applyFont="1" applyBorder="1" applyAlignment="1" applyProtection="1">
      <alignment horizontal="left" wrapText="1"/>
      <protection locked="0"/>
    </xf>
    <xf numFmtId="166" fontId="33" fillId="0" borderId="2" xfId="2" quotePrefix="1" applyNumberFormat="1" applyFont="1" applyBorder="1" applyAlignment="1" applyProtection="1">
      <alignment horizontal="left" wrapText="1"/>
      <protection locked="0"/>
    </xf>
    <xf numFmtId="168" fontId="8" fillId="0" borderId="0" xfId="2" applyNumberFormat="1" applyFont="1"/>
    <xf numFmtId="168" fontId="8" fillId="0" borderId="0" xfId="1" applyFont="1" applyFill="1" applyAlignment="1" applyProtection="1">
      <alignment wrapText="1"/>
    </xf>
    <xf numFmtId="168" fontId="8" fillId="0" borderId="0" xfId="1" applyFont="1" applyFill="1"/>
    <xf numFmtId="168" fontId="8" fillId="0" borderId="0" xfId="0" applyNumberFormat="1" applyFont="1"/>
    <xf numFmtId="0" fontId="8" fillId="0" borderId="0" xfId="0" applyNumberFormat="1" applyFont="1" applyProtection="1">
      <protection locked="0"/>
    </xf>
    <xf numFmtId="0" fontId="8" fillId="0" borderId="0" xfId="0" applyNumberFormat="1" applyFont="1" applyAlignment="1" applyProtection="1">
      <alignment wrapText="1"/>
      <protection locked="0"/>
    </xf>
    <xf numFmtId="0" fontId="8" fillId="0" borderId="0" xfId="0" applyNumberFormat="1" applyFont="1"/>
    <xf numFmtId="0" fontId="8" fillId="0" borderId="0" xfId="2" applyNumberFormat="1" applyFont="1" applyAlignment="1" applyProtection="1">
      <alignment wrapText="1"/>
      <protection locked="0"/>
    </xf>
    <xf numFmtId="0" fontId="14" fillId="0" borderId="0" xfId="2" applyNumberFormat="1" applyFont="1" applyAlignment="1" applyProtection="1">
      <alignment horizontal="left" vertical="top" wrapText="1"/>
      <protection locked="0"/>
    </xf>
    <xf numFmtId="0" fontId="10" fillId="0" borderId="0" xfId="2" applyNumberFormat="1" applyFont="1" applyAlignment="1" applyProtection="1">
      <alignment horizontal="left" vertical="top" wrapText="1"/>
      <protection locked="0"/>
    </xf>
    <xf numFmtId="0" fontId="34" fillId="0" borderId="0" xfId="2" applyNumberFormat="1" applyFont="1" applyProtection="1">
      <protection locked="0"/>
    </xf>
    <xf numFmtId="164" fontId="21" fillId="0" borderId="0" xfId="2" applyFont="1"/>
    <xf numFmtId="164" fontId="9" fillId="0" borderId="0" xfId="0" applyFont="1" applyAlignment="1">
      <alignment horizontal="right"/>
    </xf>
    <xf numFmtId="164" fontId="21" fillId="0" borderId="0" xfId="2" applyFont="1" applyAlignment="1">
      <alignment vertical="top" wrapText="1"/>
    </xf>
    <xf numFmtId="0" fontId="35" fillId="0" borderId="0" xfId="2" applyNumberFormat="1" applyFont="1" applyAlignment="1">
      <alignment horizontal="right" vertical="top" wrapText="1"/>
    </xf>
    <xf numFmtId="0" fontId="21" fillId="0" borderId="2" xfId="6" applyFont="1" applyBorder="1" applyAlignment="1">
      <alignment wrapText="1"/>
    </xf>
    <xf numFmtId="0" fontId="21" fillId="0" borderId="2" xfId="2" applyNumberFormat="1" applyFont="1" applyBorder="1" applyAlignment="1">
      <alignment vertical="top" wrapText="1"/>
    </xf>
    <xf numFmtId="164" fontId="9" fillId="0" borderId="5" xfId="0" applyFont="1" applyBorder="1" applyAlignment="1">
      <alignment horizontal="left" indent="2"/>
    </xf>
    <xf numFmtId="0" fontId="30" fillId="0" borderId="2" xfId="2" applyNumberFormat="1" applyFont="1" applyBorder="1" applyAlignment="1">
      <alignment vertical="top" wrapText="1"/>
    </xf>
    <xf numFmtId="0" fontId="30" fillId="0" borderId="2" xfId="6" applyFont="1" applyBorder="1" applyAlignment="1">
      <alignment wrapText="1"/>
    </xf>
    <xf numFmtId="0" fontId="9" fillId="0" borderId="2" xfId="2" applyNumberFormat="1" applyFont="1" applyBorder="1" applyAlignment="1">
      <alignment vertical="top" wrapText="1"/>
    </xf>
    <xf numFmtId="164" fontId="9" fillId="0" borderId="2" xfId="2" applyFont="1" applyBorder="1" applyAlignment="1">
      <alignment horizontal="left" indent="2"/>
    </xf>
    <xf numFmtId="164" fontId="9" fillId="0" borderId="2" xfId="0" applyFont="1" applyBorder="1" applyAlignment="1">
      <alignment horizontal="left"/>
    </xf>
    <xf numFmtId="0" fontId="21" fillId="0" borderId="2" xfId="6" applyFont="1" applyBorder="1"/>
    <xf numFmtId="0" fontId="30" fillId="0" borderId="2" xfId="6" applyFont="1" applyBorder="1"/>
    <xf numFmtId="0" fontId="30" fillId="0" borderId="2" xfId="2" applyNumberFormat="1" applyFont="1" applyBorder="1" applyAlignment="1">
      <alignment horizontal="center" vertical="center" wrapText="1"/>
    </xf>
    <xf numFmtId="0" fontId="30" fillId="0" borderId="2" xfId="2" applyNumberFormat="1" applyFont="1" applyBorder="1" applyAlignment="1">
      <alignment horizontal="left" vertical="center" wrapText="1"/>
    </xf>
    <xf numFmtId="0" fontId="9" fillId="0" borderId="2" xfId="0" applyNumberFormat="1" applyFont="1" applyBorder="1" applyAlignment="1" applyProtection="1">
      <alignment horizontal="left" indent="1"/>
      <protection hidden="1"/>
    </xf>
    <xf numFmtId="164" fontId="9" fillId="0" borderId="2" xfId="0" applyFont="1" applyBorder="1" applyAlignment="1">
      <alignment horizontal="left" indent="2"/>
    </xf>
    <xf numFmtId="0" fontId="9" fillId="0" borderId="2" xfId="0" applyNumberFormat="1" applyFont="1" applyBorder="1" applyAlignment="1" applyProtection="1">
      <alignment horizontal="left" wrapText="1" indent="1"/>
      <protection hidden="1"/>
    </xf>
    <xf numFmtId="0" fontId="30" fillId="0" borderId="0" xfId="2" applyNumberFormat="1" applyFont="1" applyAlignment="1" applyProtection="1">
      <alignment horizontal="right"/>
      <protection locked="0"/>
    </xf>
    <xf numFmtId="0" fontId="21" fillId="0" borderId="2" xfId="2" applyNumberFormat="1" applyFont="1" applyBorder="1" applyAlignment="1">
      <alignment wrapText="1"/>
    </xf>
    <xf numFmtId="0" fontId="30" fillId="0" borderId="2" xfId="2" applyNumberFormat="1" applyFont="1" applyBorder="1" applyAlignment="1">
      <alignment wrapText="1"/>
    </xf>
    <xf numFmtId="0" fontId="21" fillId="0" borderId="6" xfId="6" applyFont="1" applyBorder="1" applyAlignment="1">
      <alignment wrapText="1"/>
    </xf>
    <xf numFmtId="0" fontId="30" fillId="0" borderId="7" xfId="2" applyNumberFormat="1" applyFont="1" applyBorder="1" applyAlignment="1">
      <alignment wrapText="1"/>
    </xf>
    <xf numFmtId="0" fontId="21" fillId="0" borderId="7" xfId="2" applyNumberFormat="1" applyFont="1" applyBorder="1" applyAlignment="1">
      <alignment wrapText="1"/>
    </xf>
    <xf numFmtId="0" fontId="30" fillId="0" borderId="6" xfId="6" applyFont="1" applyBorder="1" applyAlignment="1">
      <alignment wrapText="1"/>
    </xf>
    <xf numFmtId="164" fontId="36" fillId="0" borderId="0" xfId="0" applyFont="1" applyProtection="1">
      <protection locked="0"/>
    </xf>
    <xf numFmtId="164" fontId="37" fillId="0" borderId="0" xfId="0" applyFont="1" applyAlignment="1">
      <alignment horizontal="right" vertical="top"/>
    </xf>
    <xf numFmtId="3" fontId="37" fillId="0" borderId="0" xfId="0" applyNumberFormat="1" applyFont="1" applyAlignment="1">
      <alignment horizontal="right" vertical="top"/>
    </xf>
    <xf numFmtId="164" fontId="36" fillId="0" borderId="0" xfId="0" applyFont="1"/>
    <xf numFmtId="0" fontId="9" fillId="0" borderId="0" xfId="0" applyNumberFormat="1" applyFont="1" applyAlignment="1">
      <alignment horizontal="right" vertical="top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7" applyFont="1" applyBorder="1" applyAlignment="1">
      <alignment vertical="center" wrapText="1"/>
    </xf>
    <xf numFmtId="0" fontId="9" fillId="0" borderId="7" xfId="2" applyNumberFormat="1" applyFont="1" applyBorder="1" applyAlignment="1">
      <alignment horizontal="center" vertical="center" wrapText="1"/>
    </xf>
    <xf numFmtId="0" fontId="35" fillId="0" borderId="7" xfId="2" applyNumberFormat="1" applyFont="1" applyBorder="1"/>
    <xf numFmtId="0" fontId="9" fillId="0" borderId="7" xfId="7" applyFont="1" applyBorder="1"/>
    <xf numFmtId="0" fontId="9" fillId="0" borderId="7" xfId="7" applyFont="1" applyBorder="1" applyAlignment="1">
      <alignment horizontal="left" vertical="top"/>
    </xf>
    <xf numFmtId="0" fontId="35" fillId="0" borderId="7" xfId="2" applyNumberFormat="1" applyFont="1" applyBorder="1" applyAlignment="1">
      <alignment wrapText="1"/>
    </xf>
    <xf numFmtId="0" fontId="35" fillId="0" borderId="7" xfId="2" applyNumberFormat="1" applyFont="1" applyBorder="1" applyAlignment="1">
      <alignment horizontal="left" vertical="top"/>
    </xf>
    <xf numFmtId="0" fontId="9" fillId="0" borderId="7" xfId="2" applyNumberFormat="1" applyFont="1" applyBorder="1"/>
    <xf numFmtId="0" fontId="9" fillId="0" borderId="7" xfId="7" applyFont="1" applyBorder="1" applyAlignment="1">
      <alignment vertical="top" wrapText="1"/>
    </xf>
    <xf numFmtId="0" fontId="9" fillId="0" borderId="7" xfId="0" applyNumberFormat="1" applyFont="1" applyBorder="1" applyAlignment="1">
      <alignment vertical="top" wrapText="1"/>
    </xf>
    <xf numFmtId="0" fontId="9" fillId="0" borderId="7" xfId="0" applyNumberFormat="1" applyFont="1" applyBorder="1"/>
    <xf numFmtId="0" fontId="35" fillId="0" borderId="7" xfId="7" applyFont="1" applyBorder="1"/>
    <xf numFmtId="0" fontId="35" fillId="0" borderId="7" xfId="0" applyNumberFormat="1" applyFont="1" applyBorder="1" applyAlignment="1">
      <alignment wrapText="1"/>
    </xf>
    <xf numFmtId="0" fontId="9" fillId="0" borderId="7" xfId="2" applyNumberFormat="1" applyFont="1" applyBorder="1" applyAlignment="1">
      <alignment horizontal="left" vertical="top"/>
    </xf>
    <xf numFmtId="0" fontId="38" fillId="0" borderId="0" xfId="2" applyNumberFormat="1" applyFont="1" applyAlignment="1" applyProtection="1">
      <alignment wrapText="1"/>
      <protection locked="0"/>
    </xf>
    <xf numFmtId="0" fontId="38" fillId="0" borderId="0" xfId="2" applyNumberFormat="1" applyFont="1" applyProtection="1">
      <protection locked="0"/>
    </xf>
    <xf numFmtId="0" fontId="38" fillId="0" borderId="0" xfId="2" applyNumberFormat="1" applyFont="1" applyAlignment="1" applyProtection="1">
      <alignment horizontal="right"/>
      <protection locked="0"/>
    </xf>
    <xf numFmtId="0" fontId="39" fillId="0" borderId="0" xfId="2" applyNumberFormat="1" applyFont="1" applyAlignment="1" applyProtection="1">
      <alignment horizontal="right"/>
      <protection locked="0"/>
    </xf>
    <xf numFmtId="0" fontId="38" fillId="0" borderId="7" xfId="2" applyNumberFormat="1" applyFont="1" applyBorder="1" applyAlignment="1" applyProtection="1">
      <alignment horizontal="center" vertical="center" wrapText="1"/>
      <protection locked="0"/>
    </xf>
    <xf numFmtId="0" fontId="39" fillId="0" borderId="7" xfId="2" applyNumberFormat="1" applyFont="1" applyBorder="1" applyAlignment="1">
      <alignment wrapText="1"/>
    </xf>
    <xf numFmtId="0" fontId="38" fillId="0" borderId="7" xfId="2" applyNumberFormat="1" applyFont="1" applyBorder="1" applyAlignment="1">
      <alignment wrapText="1"/>
    </xf>
    <xf numFmtId="4" fontId="38" fillId="0" borderId="6" xfId="6" applyNumberFormat="1" applyFont="1" applyBorder="1" applyAlignment="1">
      <alignment vertical="top" wrapText="1"/>
    </xf>
    <xf numFmtId="4" fontId="39" fillId="0" borderId="6" xfId="6" applyNumberFormat="1" applyFont="1" applyBorder="1" applyAlignment="1">
      <alignment vertical="top" wrapText="1"/>
    </xf>
    <xf numFmtId="0" fontId="9" fillId="0" borderId="7" xfId="0" applyNumberFormat="1" applyFont="1" applyBorder="1" applyAlignment="1" applyProtection="1">
      <alignment horizontal="left" wrapText="1" indent="1"/>
      <protection hidden="1"/>
    </xf>
    <xf numFmtId="164" fontId="2" fillId="0" borderId="0" xfId="0" applyFont="1" applyProtection="1">
      <protection locked="0"/>
    </xf>
    <xf numFmtId="164" fontId="3" fillId="0" borderId="0" xfId="2" applyFont="1" applyProtection="1">
      <protection locked="0"/>
    </xf>
    <xf numFmtId="0" fontId="9" fillId="0" borderId="1" xfId="2" applyNumberFormat="1" applyFont="1" applyBorder="1"/>
    <xf numFmtId="166" fontId="2" fillId="0" borderId="2" xfId="2" applyNumberFormat="1" applyFont="1" applyBorder="1" applyAlignment="1" applyProtection="1">
      <alignment horizontal="right" wrapText="1"/>
      <protection locked="0"/>
    </xf>
    <xf numFmtId="164" fontId="1" fillId="0" borderId="0" xfId="0" applyFont="1" applyAlignment="1">
      <alignment horizontal="right"/>
    </xf>
    <xf numFmtId="0" fontId="2" fillId="0" borderId="0" xfId="2" applyNumberFormat="1" applyFont="1" applyAlignment="1">
      <alignment horizontal="right"/>
    </xf>
    <xf numFmtId="0" fontId="2" fillId="0" borderId="1" xfId="2" applyNumberFormat="1" applyFont="1" applyBorder="1" applyAlignment="1" applyProtection="1">
      <alignment horizontal="right"/>
      <protection locked="0"/>
    </xf>
    <xf numFmtId="0" fontId="9" fillId="0" borderId="1" xfId="2" applyNumberFormat="1" applyFont="1" applyBorder="1" applyAlignment="1">
      <alignment horizontal="right"/>
    </xf>
    <xf numFmtId="166" fontId="2" fillId="0" borderId="2" xfId="2" applyNumberFormat="1" applyFont="1" applyBorder="1" applyProtection="1">
      <protection locked="0"/>
    </xf>
    <xf numFmtId="166" fontId="4" fillId="0" borderId="2" xfId="2" quotePrefix="1" applyNumberFormat="1" applyFont="1" applyBorder="1" applyAlignment="1">
      <alignment horizontal="center"/>
    </xf>
    <xf numFmtId="166" fontId="2" fillId="0" borderId="5" xfId="2" applyNumberFormat="1" applyFont="1" applyBorder="1" applyProtection="1">
      <protection locked="0"/>
    </xf>
    <xf numFmtId="166" fontId="4" fillId="0" borderId="2" xfId="2" applyNumberFormat="1" applyFont="1" applyBorder="1" applyProtection="1">
      <protection locked="0"/>
    </xf>
    <xf numFmtId="166" fontId="4" fillId="0" borderId="5" xfId="2" applyNumberFormat="1" applyFont="1" applyBorder="1" applyProtection="1">
      <protection locked="0"/>
    </xf>
    <xf numFmtId="167" fontId="9" fillId="0" borderId="2" xfId="2" applyNumberFormat="1" applyFont="1" applyBorder="1" applyProtection="1">
      <protection locked="0"/>
    </xf>
    <xf numFmtId="3" fontId="2" fillId="0" borderId="2" xfId="0" applyNumberFormat="1" applyFont="1" applyBorder="1" applyAlignment="1" applyProtection="1">
      <alignment horizontal="right" vertical="top" wrapText="1"/>
      <protection locked="0"/>
    </xf>
    <xf numFmtId="3" fontId="2" fillId="0" borderId="2" xfId="4" applyNumberFormat="1" applyFont="1" applyBorder="1" applyAlignment="1" applyProtection="1">
      <alignment horizontal="right" vertical="top" wrapText="1"/>
      <protection locked="0"/>
    </xf>
    <xf numFmtId="164" fontId="35" fillId="0" borderId="0" xfId="0" applyFont="1" applyAlignment="1" applyProtection="1">
      <alignment horizontal="left" indent="1"/>
      <protection locked="0"/>
    </xf>
    <xf numFmtId="0" fontId="4" fillId="0" borderId="0" xfId="0" applyNumberFormat="1" applyFont="1" applyAlignment="1" applyProtection="1">
      <alignment horizontal="left" vertical="top"/>
      <protection locked="0"/>
    </xf>
    <xf numFmtId="0" fontId="21" fillId="0" borderId="2" xfId="2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164" fontId="3" fillId="0" borderId="0" xfId="2" applyFont="1" applyAlignment="1" applyProtection="1">
      <alignment horizontal="left" vertical="top" wrapText="1"/>
      <protection locked="0"/>
    </xf>
    <xf numFmtId="0" fontId="10" fillId="0" borderId="3" xfId="2" applyNumberFormat="1" applyFont="1" applyBorder="1" applyAlignment="1">
      <alignment horizontal="center" vertical="center" wrapText="1"/>
    </xf>
    <xf numFmtId="0" fontId="10" fillId="0" borderId="4" xfId="2" applyNumberFormat="1" applyFont="1" applyBorder="1" applyAlignment="1">
      <alignment horizontal="center" vertical="center" wrapText="1"/>
    </xf>
    <xf numFmtId="0" fontId="21" fillId="0" borderId="3" xfId="2" applyNumberFormat="1" applyFont="1" applyBorder="1" applyAlignment="1">
      <alignment horizontal="center" vertical="center" wrapText="1"/>
    </xf>
    <xf numFmtId="0" fontId="21" fillId="0" borderId="4" xfId="2" applyNumberFormat="1" applyFont="1" applyBorder="1" applyAlignment="1">
      <alignment horizontal="center" vertical="center" wrapText="1"/>
    </xf>
    <xf numFmtId="0" fontId="9" fillId="0" borderId="3" xfId="2" applyNumberFormat="1" applyFont="1" applyBorder="1" applyAlignment="1">
      <alignment horizontal="center" vertical="center" wrapText="1"/>
    </xf>
    <xf numFmtId="0" fontId="9" fillId="0" borderId="4" xfId="2" applyNumberFormat="1" applyFont="1" applyBorder="1" applyAlignment="1">
      <alignment horizontal="center" vertical="center" wrapText="1"/>
    </xf>
    <xf numFmtId="164" fontId="2" fillId="0" borderId="0" xfId="0" applyFont="1" applyProtection="1">
      <protection locked="0"/>
    </xf>
    <xf numFmtId="0" fontId="38" fillId="0" borderId="8" xfId="2" applyNumberFormat="1" applyFont="1" applyBorder="1" applyAlignment="1" applyProtection="1">
      <alignment horizontal="center" vertical="center" wrapText="1"/>
      <protection locked="0"/>
    </xf>
    <xf numFmtId="0" fontId="38" fillId="0" borderId="4" xfId="2" applyNumberFormat="1" applyFont="1" applyBorder="1" applyAlignment="1" applyProtection="1">
      <alignment horizontal="center" vertical="center" wrapText="1"/>
      <protection locked="0"/>
    </xf>
    <xf numFmtId="0" fontId="38" fillId="0" borderId="9" xfId="2" applyNumberFormat="1" applyFont="1" applyBorder="1" applyAlignment="1" applyProtection="1">
      <alignment horizontal="center" vertical="center" wrapText="1"/>
      <protection locked="0"/>
    </xf>
    <xf numFmtId="0" fontId="38" fillId="0" borderId="10" xfId="2" applyNumberFormat="1" applyFont="1" applyBorder="1" applyAlignment="1" applyProtection="1">
      <alignment horizontal="center" vertical="center" wrapText="1"/>
      <protection locked="0"/>
    </xf>
    <xf numFmtId="0" fontId="38" fillId="0" borderId="11" xfId="2" applyNumberFormat="1" applyFont="1" applyBorder="1" applyAlignment="1" applyProtection="1">
      <alignment horizontal="center" vertical="center" wrapText="1"/>
      <protection locked="0"/>
    </xf>
  </cellXfs>
  <cellStyles count="8">
    <cellStyle name="Обычный" xfId="0" builtinId="0"/>
    <cellStyle name="Обычный 12" xfId="7"/>
    <cellStyle name="Обычный 16" xfId="4"/>
    <cellStyle name="Обычный 2 2" xfId="2"/>
    <cellStyle name="Обычный 2 2 2 3" xfId="3"/>
    <cellStyle name="Обычный 2 2 3 2" xfId="6"/>
    <cellStyle name="Обычный_Формы ФО_Мэппинг_финальный - Алтынкуль" xf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61" Type="http://schemas.openxmlformats.org/officeDocument/2006/relationships/externalLink" Target="externalLinks/externalLink5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Plrap"/>
      <sheetName val="Plsum"/>
      <sheetName val="Pladj"/>
      <sheetName val="Cash Flow - 2004 Workings"/>
      <sheetName val="7.1"/>
      <sheetName val="2.2 ОтклОТМ"/>
      <sheetName val="1.3.2 ОТМ"/>
      <sheetName val="PP_E mvt for 2003"/>
      <sheetName val="Форма2"/>
      <sheetName val="Форма1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свод"/>
      <sheetName val="группа"/>
      <sheetName val="Расчеты"/>
      <sheetName val="Данные"/>
      <sheetName val="Ввод"/>
      <sheetName val="Capex"/>
      <sheetName val="Assump"/>
      <sheetName val="Standing data"/>
      <sheetName val="2005 Social"/>
      <sheetName val="US Dollar 2003"/>
      <sheetName val="SDR 2003"/>
      <sheetName val="Cash Flow - CY Workings"/>
      <sheetName val="Собственный капитал"/>
      <sheetName val="Пр2"/>
      <sheetName val="Inputs - general"/>
      <sheetName val="ATI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Cash CCI Detail"/>
      <sheetName val="Disclosure"/>
      <sheetName val="Параметры"/>
      <sheetName val="TERMS"/>
      <sheetName val="Sensitivity"/>
      <sheetName val="Scenarios"/>
      <sheetName val="Workings"/>
      <sheetName val="Macroeconomic Assumptions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IIb P_L short"/>
      <sheetName val="IV REVENUE  F_B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Управление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Sheet2"/>
      <sheetName val="БРК 1"/>
      <sheetName val="БРК 2"/>
      <sheetName val="БРК 3"/>
      <sheetName val="ГБРК"/>
      <sheetName val="Произв. затраты"/>
      <sheetName val="Threshold Table"/>
      <sheetName val="Hidden"/>
      <sheetName val="FA register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Prelim Cost"/>
      <sheetName val="Treatment Summary"/>
      <sheetName val="cash product. plan"/>
      <sheetName val="Chart"/>
      <sheetName val=" По скв"/>
      <sheetName val="Распределение"/>
      <sheetName val="GAAP TB 30.09.01  detail p&amp;l"/>
      <sheetName val="ЦХЛ 2004"/>
      <sheetName val="XREF"/>
      <sheetName val="Read me first"/>
      <sheetName val="DB"/>
      <sheetName val="13. Проверка"/>
      <sheetName val="11. Тест на обесценение"/>
      <sheetName val="Dictionaries"/>
      <sheetName val="Range data"/>
      <sheetName val="PRECA citadis"/>
      <sheetName val="Other software VCR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I-Index"/>
      <sheetName val="доп.дан."/>
      <sheetName val="База"/>
      <sheetName val="приложение№3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7.1"/>
      <sheetName val="Control Settings"/>
      <sheetName val="Anlagevermögen"/>
      <sheetName val="Const"/>
      <sheetName val="Dep_OpEx"/>
      <sheetName val="KreПК"/>
      <sheetName val="Sheet1"/>
      <sheetName val="GTM BK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5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misc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Служебный ФК _x0000_"/>
      <sheetName val="Служебный ФК 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/>
      <sheetData sheetId="851"/>
      <sheetData sheetId="852" refreshError="1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/>
      <sheetData sheetId="900"/>
      <sheetData sheetId="901"/>
      <sheetData sheetId="902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Loaded"/>
      <sheetName val="Статьи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1"/>
      <sheetName val="XLR_NoRangeSheet"/>
      <sheetName val="1NK"/>
      <sheetName val="фот пп2000разбивка"/>
      <sheetName val="Production_Ref Q-1-3"/>
      <sheetName val="ЗАО_н.ит"/>
      <sheetName val="#ССЫЛКА"/>
      <sheetName val="ЗАО_мес"/>
      <sheetName val="из сем"/>
      <sheetName val="Production_ref_Q4"/>
      <sheetName val="Sales-COS"/>
      <sheetName val="PP&amp;E mvt for 2003"/>
      <sheetName val="Financial ratios А3"/>
      <sheetName val="2_2 ОтклОТМ"/>
      <sheetName val="1_3_2 ОТМ"/>
      <sheetName val="I. Прогноз доходов"/>
      <sheetName val="U2 775 - COGS comparison per su"/>
      <sheetName val="SMSTemp"/>
      <sheetName val="Non-Statistical Sampling Master"/>
      <sheetName val="Global Data"/>
      <sheetName val="A-20"/>
      <sheetName val="Keys"/>
      <sheetName val="Precios"/>
      <sheetName val="Analytics"/>
      <sheetName val="GAAP TB 31.12.01  detail p&amp;l"/>
      <sheetName val="FA Movement Kyrg"/>
      <sheetName val="Reference"/>
      <sheetName val="Anlagevermögen"/>
      <sheetName val="ОТиТБ"/>
      <sheetName val="Статьи"/>
      <sheetName val="78"/>
      <sheetName val="PM-TE"/>
      <sheetName val="Test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База"/>
      <sheetName val="Преискурант"/>
      <sheetName val="стр.245 (2)"/>
      <sheetName val="SETUP"/>
      <sheetName val="ОборБалФормОтч"/>
      <sheetName val="ТитулЛистОтч"/>
      <sheetName val="FES"/>
      <sheetName val="Instructions"/>
      <sheetName val="US Dollar 2003"/>
      <sheetName val="SDR 2003"/>
      <sheetName val="Captions"/>
      <sheetName val="Info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Movements"/>
      <sheetName val="АПК реформа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Б.мчас (П)"/>
      <sheetName val="Лист3"/>
      <sheetName val="Свод"/>
      <sheetName val="H3.100 Rollforward"/>
      <sheetName val="Налоги"/>
      <sheetName val="GTM BK"/>
      <sheetName val="Const"/>
      <sheetName val="Dep_OpEx"/>
      <sheetName val="Consolidator Inputs"/>
      <sheetName val="Auxilliary_Info"/>
      <sheetName val="Sheet1"/>
      <sheetName val="TOC"/>
      <sheetName val="NPV"/>
      <sheetName val="План произв-ва (мес.) (бюджет)"/>
      <sheetName val="Итоговая таблица"/>
      <sheetName val="Расчет2000Прямой"/>
      <sheetName val="Собственный капитал"/>
      <sheetName val="1 (2)"/>
      <sheetName val="PIT&amp;PP(2)"/>
      <sheetName val="Pbs_Wbs_ATC"/>
      <sheetName val="Список документов"/>
      <sheetName val="перевозки"/>
      <sheetName val="GAAP TB 30.09.01  detail p&amp;l"/>
      <sheetName val="KreПК"/>
      <sheetName val="calc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N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10"/>
      <sheetName val="7"/>
      <sheetName val="Settings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3НК"/>
      <sheetName val="153541"/>
      <sheetName val="InputTI"/>
      <sheetName val="Profiles"/>
      <sheetName val="Wells"/>
      <sheetName val="breakdown"/>
      <sheetName val="P&amp;L"/>
      <sheetName val="Provisions"/>
      <sheetName val="FA depreciation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CD-실적"/>
      <sheetName val="25. Hidden"/>
      <sheetName val="2. Inputs"/>
      <sheetName val="A4-1&amp;2"/>
      <sheetName val="Шт расписание"/>
      <sheetName val="Prelim Cost"/>
      <sheetName val="FS-97"/>
      <sheetName val="PY misstatements"/>
      <sheetName val="TPC con vs bdg"/>
      <sheetName val="KONSOLID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Lead"/>
      <sheetName val="FA_depreciation"/>
      <sheetName val="PY_misstatements"/>
      <sheetName val="25__Hidden"/>
      <sheetName val="2__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 refreshError="1"/>
      <sheetData sheetId="739"/>
      <sheetData sheetId="740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/>
      <sheetData sheetId="755"/>
      <sheetData sheetId="756"/>
      <sheetData sheetId="757"/>
      <sheetData sheetId="758"/>
      <sheetData sheetId="759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Worksheet in 5650 PP&amp;E movement"/>
      <sheetName val="FES"/>
      <sheetName val="Форма2"/>
      <sheetName val="FA register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2.2 ОтклОТМ"/>
      <sheetName val="1.3.2 ОТМ"/>
      <sheetName val="Предпр"/>
      <sheetName val="ЦентрЗатр"/>
      <sheetName val="ЕдИзм"/>
      <sheetName val="Def"/>
      <sheetName val="L-1"/>
      <sheetName val="Собственный капитал"/>
      <sheetName val="- 1 -"/>
      <sheetName val="ставки"/>
      <sheetName val="Book Adjustments"/>
      <sheetName val="Test of FA Installation"/>
      <sheetName val="Additions"/>
      <sheetName val="VLOOKUP"/>
      <sheetName val="INPUTMASTER"/>
      <sheetName val="TB"/>
      <sheetName val="Ôîðìà2"/>
      <sheetName val="Ñîáñòâåííûé êàïèòàë"/>
      <sheetName val="Данные"/>
      <sheetName val="Kas FA Movement"/>
      <sheetName val="00"/>
      <sheetName val="InputTD"/>
      <sheetName val="Depr"/>
      <sheetName val="July_03_Pg8"/>
      <sheetName val="Inventory Count Sheet"/>
      <sheetName val="2_Loans to customers"/>
      <sheetName val="Notes IS"/>
      <sheetName val="2005 Social"/>
      <sheetName val="C 25"/>
      <sheetName val="Financial ratios А3"/>
      <sheetName val="9"/>
      <sheetName val="Data-in"/>
      <sheetName val="Info"/>
      <sheetName val="Содержание"/>
      <sheetName val="Movements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General Assumptions"/>
      <sheetName val="TB-KZT"/>
      <sheetName val="TB USD"/>
      <sheetName val="консолид Нурсат"/>
      <sheetName val="Control"/>
      <sheetName val="Interco payables&amp;receivables"/>
      <sheetName val="FA Movement Kyrg"/>
      <sheetName val="GAAP TB 31.12.01  detail p&amp;l"/>
      <sheetName val="ЛСЦ начисленное на 31.12.08"/>
      <sheetName val="ЛЛизинг начис. на 31.12.08"/>
      <sheetName val="Production_Ref Q-1-3"/>
      <sheetName val="1НК_объемы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IS"/>
      <sheetName val="Intercompany transactions"/>
      <sheetName val="MODEL500"/>
      <sheetName val="Dept"/>
      <sheetName val="$ IS"/>
      <sheetName val="Cur portion of L-t loans 2006"/>
      <sheetName val=""/>
      <sheetName val="BS"/>
      <sheetName val="Project Detail Inputs"/>
      <sheetName val="1NK"/>
      <sheetName val="FS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Additions testing"/>
      <sheetName val="Movement schedule"/>
      <sheetName val="depreciation testing"/>
      <sheetName val="3НК"/>
      <sheetName val="Historical cost"/>
      <sheetName val="FA Movement 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Lookup"/>
      <sheetName val="DRILL"/>
      <sheetName val="Управление"/>
      <sheetName val="Статьи"/>
      <sheetName val="Managed Capacity"/>
      <sheetName val="income_expenses 2004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АПК реформа"/>
      <sheetName val="Movements"/>
      <sheetName val="из сем"/>
      <sheetName val="Б.мчас (П)"/>
      <sheetName val="PP&amp;E mvt for 2003"/>
      <sheetName val="IS"/>
      <sheetName val="свод"/>
      <sheetName val="calc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класс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Cashflow"/>
      <sheetName val="Info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из_сем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Instructions"/>
      <sheetName val="US Dollar 2003"/>
      <sheetName val="SDR 2003"/>
      <sheetName val="Captions"/>
      <sheetName val="Пр2"/>
      <sheetName val="из_сем1"/>
      <sheetName val="US_Dollar_20031"/>
      <sheetName val="SDR_20031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коммун."/>
      <sheetName val="ТД РАП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6НК簀⽕쐀⽕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Movement"/>
      <sheetName val="Analytics"/>
      <sheetName val="FA Movement Kyrg"/>
      <sheetName val="Reference"/>
      <sheetName val="Pbs_Wbs_ATC"/>
      <sheetName val="перевозки"/>
      <sheetName val="Capex"/>
      <sheetName val="Kolommen_balans"/>
      <sheetName val="SA Procedures"/>
      <sheetName val="9"/>
      <sheetName val="L-1"/>
      <sheetName val="ввод-вывод ОС авг2004- 2005"/>
      <sheetName val="Graph"/>
      <sheetName val="заявка_на_произ"/>
      <sheetName val="6НКԯ_x0000_缀_x0000_"/>
      <sheetName val="Служебный ФК_x0005__x0000_"/>
      <sheetName val="Securities"/>
      <sheetName val="ГМ "/>
      <sheetName val="Служебный ФК_x0000__x0000_"/>
      <sheetName val="6НК_x0007__x001c_ _x000d_"/>
      <sheetName val="_x0000__x000e__x0000__x000a__x0000__x0008__x0000__x000a__x0000__x000b__x0000__x0010__x0000__x0007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Служебный ФК厈-"/>
      <sheetName val="6НК0_x0000_堀-"/>
      <sheetName val="6НК0_x0000_瀀"/>
      <sheetName val="6НК0_x0000_"/>
      <sheetName val="6НК0_x0000_　Y"/>
      <sheetName val="Loaded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⽄"/>
      <sheetName val="Служебный ФК⽬"/>
      <sheetName val="Служебный ФК嵔 "/>
      <sheetName val="6НК_x0007__x001c__x0009__x000d_"/>
      <sheetName val="Служебный ФК_xdd90__x0012_"/>
      <sheetName val="Служебный ФК峔("/>
      <sheetName val="Служебный ФКૐǪ"/>
      <sheetName val="Служебный ФК『"/>
      <sheetName val="Служебный ФК⿯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FA Movement "/>
      <sheetName val="depreciation testing"/>
      <sheetName val="доп.дан."/>
      <sheetName val="Input_Assumptions"/>
      <sheetName val="6НК/_x0000_蠀"/>
      <sheetName val="6НК/_x0000_ü"/>
      <sheetName val="6НК/_x0000_£"/>
      <sheetName val="6НК/_x0000_蠀_x0008_"/>
      <sheetName val="6НК/_x0000_頀K"/>
      <sheetName val="FA_Movement_"/>
      <sheetName val="depreciation_testing"/>
      <sheetName val="доп_дан_"/>
      <sheetName val="ноябрь - декабрь"/>
      <sheetName val="Summary &amp; Variables"/>
      <sheetName val="Технический"/>
      <sheetName val="6НК/_x0000__xd800_¹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퐀ᵝഀ놃"/>
      <sheetName val=" По скв"/>
      <sheetName val="Программа(М)"/>
      <sheetName val="6НК≟ഀ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[form.xls]6НК/_x0000__xd800_¹"/>
      <sheetName val="бартер"/>
      <sheetName val="исп.см."/>
      <sheetName val="L&amp;E"/>
      <sheetName val="Cash flows - PBC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/_x0000_렀£"/>
      <sheetName val="[form.xls]6НК/_x0000_렀£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/_x0000_�¹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Служебный ФК?_x001f_"/>
      <sheetName val="Служебный ФК?_x0012_"/>
      <sheetName val="6НК/"/>
      <sheetName val="[form.xls]6НК/"/>
      <sheetName val="[form.xls][form.xls]6НК/"/>
      <sheetName val="Служебный ФК悤_x001d_"/>
      <sheetName val="КР з.ч"/>
      <sheetName val="БРК УЖ"/>
      <sheetName val="БРК ЮКО свод"/>
      <sheetName val="Сбер 1450"/>
      <sheetName val="Сбер 1300"/>
      <sheetName val="Сбер 2500"/>
      <sheetName val="Сбер 3750"/>
      <sheetName val="План_произв-в_x0006__x000c__x0007__x000f__x0010__x0011__x0007__x0007_贰΢ǅ_x0000_Ā_x0000__x0000__x0000__x0000_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Исх"/>
      <sheetName val="[form.xls][form.xls]6НК/_x0000_렀£"/>
      <sheetName val="План_произв-в_x0006__x000c__x0007__x000f__x0010__x0011__x0007__x0007_贰΢ǅ"/>
      <sheetName val="Project Detail Inputs"/>
      <sheetName val="ВСДС_1 (MAIN)"/>
      <sheetName val="Залоги c RS"/>
      <sheetName val="6НК쌊 /_x0000_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Конс "/>
      <sheetName val="Актив(1)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Индексы перероценки"/>
      <sheetName val="6НК/_x0000_ó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VI REVENUE OOD"/>
      <sheetName val="IIb P&amp;L short"/>
      <sheetName val="IV REVENUE ROOMS"/>
      <sheetName val="IV REVENUE  F&amp;B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/>
      <sheetData sheetId="879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/>
      <sheetData sheetId="913"/>
      <sheetData sheetId="914"/>
      <sheetData sheetId="915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 refreshError="1"/>
      <sheetData sheetId="955" refreshError="1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Статьи"/>
      <sheetName val="АФ"/>
      <sheetName val="TB"/>
      <sheetName val="PR CN"/>
      <sheetName val="Общая информация"/>
      <sheetName val="Gzb_1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12 из 57 АЗС"/>
      <sheetName val="ОборБалФормОтч"/>
      <sheetName val="  2.3.2"/>
      <sheetName val="МО 0012"/>
      <sheetName val="0. Данные"/>
      <sheetName val="цены"/>
      <sheetName val="аренда цс"/>
      <sheetName val="пр 6 дох"/>
      <sheetName val="точн2"/>
      <sheetName val="KTG_m"/>
      <sheetName val="СПгнг"/>
      <sheetName val="MS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Ф3"/>
      <sheetName val="НДС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ремонт 25"/>
      <sheetName val="1610"/>
      <sheetName val="1210"/>
      <sheetName val="TB"/>
      <sheetName val="PR CN"/>
      <sheetName val="SAD Schedule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по 2007 году план на 2008 год"/>
      <sheetName val="д.7.001"/>
      <sheetName val="3БК Инвестиции"/>
      <sheetName val="Movements"/>
      <sheetName val="расчет прибыли"/>
      <sheetName val="амортиз_ввод"/>
      <sheetName val="ГПЗ_ПОСД_Способ закупок"/>
      <sheetName val="план07"/>
      <sheetName val="исп.см."/>
      <sheetName val="персонала"/>
      <sheetName val="2в"/>
      <sheetName val="общ-нефт"/>
      <sheetName val="2а (4)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Индексы"/>
      <sheetName val="ФС-75"/>
      <sheetName val="ФСМн "/>
      <sheetName val="ФХ "/>
      <sheetName val="ФХС-40 "/>
      <sheetName val="ФХС-48 "/>
      <sheetName val="Hidden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ДС МЗК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Текущие цены"/>
      <sheetName val="рабочий"/>
      <sheetName val="окраска"/>
      <sheetName val="Лист2"/>
      <sheetName val="Книга1"/>
      <sheetName val="5NK 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Запрос"/>
      <sheetName val="month"/>
      <sheetName val="линии"/>
      <sheetName val="счетчики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ДД"/>
      <sheetName val="канц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t0_name"/>
      <sheetName val="База"/>
      <sheetName val="Main Page"/>
      <sheetName val="L-1"/>
      <sheetName val="вознаграждение"/>
      <sheetName val="IFRS FS"/>
      <sheetName val="9-1"/>
      <sheetName val="4"/>
      <sheetName val="1-1"/>
      <sheetName val="1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1 вариант  2009 "/>
      <sheetName val="XREF"/>
      <sheetName val="summary"/>
      <sheetName val="Инвест"/>
      <sheetName val="Список документов"/>
      <sheetName val="list"/>
      <sheetName val="с 01.08 по 17.10 = 1569 вагонов"/>
      <sheetName val="Лист 1"/>
      <sheetName val="Strat 1H 2008"/>
      <sheetName val="Настройки"/>
      <sheetName val="83"/>
      <sheetName val="ГБ"/>
      <sheetName val="Источник финансирования"/>
      <sheetName val="Месяцы"/>
      <sheetName val="ЭКРБ"/>
      <sheetName val="Способ закупки"/>
      <sheetName val="Datasheet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"/>
      <sheetName val="муз колледж"/>
      <sheetName val="EMPLANM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Отд.расх"/>
      <sheetName val="стр.145 рос. исп"/>
      <sheetName val="7НК"/>
      <sheetName val="breakdown"/>
      <sheetName val="P&amp;L"/>
      <sheetName val="Provisions"/>
      <sheetName val="FA depreciation"/>
      <sheetName val="IS-Cash"/>
      <sheetName val="Loan"/>
      <sheetName val="Б.мчас (П)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Макро"/>
      <sheetName val="ФБ-1"/>
      <sheetName val="АСТВ"/>
      <sheetName val="Ф1"/>
      <sheetName val="ОПУ_сверка"/>
      <sheetName val="доходы и расходы 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2_Уст_у_ж.д._тупика"/>
      <sheetName val="амортизация"/>
      <sheetName val="Вариант2,1"/>
      <sheetName val="Цена"/>
      <sheetName val="станции"/>
      <sheetName val="Input TI"/>
      <sheetName val="Технический"/>
      <sheetName val="Prelim Cost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/>
      <sheetData sheetId="65"/>
      <sheetData sheetId="66" refreshError="1"/>
      <sheetData sheetId="67" refreshError="1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>
        <row r="1">
          <cell r="G1">
            <v>0</v>
          </cell>
        </row>
      </sheetData>
      <sheetData sheetId="240">
        <row r="1">
          <cell r="G1">
            <v>0</v>
          </cell>
        </row>
      </sheetData>
      <sheetData sheetId="241">
        <row r="1">
          <cell r="G1">
            <v>0</v>
          </cell>
        </row>
      </sheetData>
      <sheetData sheetId="242">
        <row r="1">
          <cell r="G1" t="str">
            <v xml:space="preserve"> </v>
          </cell>
        </row>
      </sheetData>
      <sheetData sheetId="243">
        <row r="1">
          <cell r="G1" t="str">
            <v/>
          </cell>
        </row>
      </sheetData>
      <sheetData sheetId="244">
        <row r="1">
          <cell r="G1">
            <v>0</v>
          </cell>
        </row>
      </sheetData>
      <sheetData sheetId="245">
        <row r="1">
          <cell r="G1">
            <v>0</v>
          </cell>
        </row>
      </sheetData>
      <sheetData sheetId="246">
        <row r="1">
          <cell r="G1" t="str">
            <v xml:space="preserve"> </v>
          </cell>
        </row>
      </sheetData>
      <sheetData sheetId="247">
        <row r="1">
          <cell r="G1" t="str">
            <v/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>
        <row r="1">
          <cell r="G1">
            <v>0</v>
          </cell>
        </row>
      </sheetData>
      <sheetData sheetId="269">
        <row r="1">
          <cell r="G1">
            <v>0</v>
          </cell>
        </row>
      </sheetData>
      <sheetData sheetId="270">
        <row r="1">
          <cell r="G1">
            <v>0</v>
          </cell>
        </row>
      </sheetData>
      <sheetData sheetId="271">
        <row r="1">
          <cell r="G1">
            <v>0</v>
          </cell>
        </row>
      </sheetData>
      <sheetData sheetId="272">
        <row r="1">
          <cell r="G1">
            <v>0</v>
          </cell>
        </row>
      </sheetData>
      <sheetData sheetId="273">
        <row r="1">
          <cell r="G1">
            <v>0</v>
          </cell>
        </row>
      </sheetData>
      <sheetData sheetId="274">
        <row r="1">
          <cell r="G1">
            <v>0</v>
          </cell>
        </row>
      </sheetData>
      <sheetData sheetId="275">
        <row r="1">
          <cell r="G1">
            <v>0</v>
          </cell>
        </row>
      </sheetData>
      <sheetData sheetId="276">
        <row r="1">
          <cell r="G1">
            <v>0</v>
          </cell>
        </row>
      </sheetData>
      <sheetData sheetId="277">
        <row r="1">
          <cell r="G1">
            <v>0</v>
          </cell>
        </row>
      </sheetData>
      <sheetData sheetId="278">
        <row r="1">
          <cell r="G1">
            <v>0</v>
          </cell>
        </row>
      </sheetData>
      <sheetData sheetId="279">
        <row r="1">
          <cell r="G1">
            <v>0</v>
          </cell>
        </row>
      </sheetData>
      <sheetData sheetId="280">
        <row r="1">
          <cell r="G1">
            <v>0</v>
          </cell>
        </row>
      </sheetData>
      <sheetData sheetId="281">
        <row r="1">
          <cell r="G1">
            <v>0</v>
          </cell>
        </row>
      </sheetData>
      <sheetData sheetId="282">
        <row r="1">
          <cell r="G1">
            <v>0</v>
          </cell>
        </row>
      </sheetData>
      <sheetData sheetId="283">
        <row r="1">
          <cell r="G1">
            <v>0</v>
          </cell>
        </row>
      </sheetData>
      <sheetData sheetId="284">
        <row r="1">
          <cell r="G1">
            <v>0</v>
          </cell>
        </row>
      </sheetData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/>
      <sheetData sheetId="572"/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Water trucking 2005"/>
      <sheetName val="справка"/>
      <sheetName val="группа"/>
      <sheetName val="#REF"/>
      <sheetName val="Индексы"/>
      <sheetName val="Ден потоки"/>
      <sheetName val="ФОТ"/>
      <sheetName val="5NK "/>
      <sheetName val="флормиро"/>
      <sheetName val="Hidden"/>
      <sheetName val="СписокТЭП"/>
      <sheetName val="Нефть"/>
      <sheetName val="Титул1"/>
      <sheetName val="цены14"/>
      <sheetName val="Лист2"/>
      <sheetName val="д.7.001"/>
      <sheetName val="ЕдИзм"/>
      <sheetName val="Форма3.6"/>
      <sheetName val="ДС МЗК"/>
      <sheetName val="Текущие цены"/>
      <sheetName val="рабочий"/>
      <sheetName val="окраска"/>
      <sheetName val="ОТиТБ"/>
      <sheetName val="Форма1"/>
      <sheetName val="list"/>
      <sheetName val="LME_prices"/>
      <sheetName val="Изменяемые данные"/>
      <sheetName val="УПРАВЛЕНИЕ11"/>
      <sheetName val="МАТЕР.433,452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титул.лист "/>
      <sheetName val="ремонт 25"/>
      <sheetName val="#REF!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Добыча нефти4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Ввод"/>
      <sheetName val="Лист3"/>
      <sheetName val="12 из 57 АЗС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Добычанефти4"/>
      <sheetName val="поставкасравн13"/>
      <sheetName val="поставка сравн13"/>
      <sheetName val="ТЭП старая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7.1"/>
      <sheetName val="Сдача "/>
      <sheetName val="Ф4_КБМ+АФ"/>
      <sheetName val="Справочник"/>
      <sheetName val="14_1_2_2__Услуги связи_"/>
      <sheetName val="Treatment Summary"/>
      <sheetName val="Пром1"/>
      <sheetName val="Форма3.6"/>
      <sheetName val="Бюджет"/>
      <sheetName val="ЕдИзм"/>
      <sheetName val="Предпр"/>
      <sheetName val="Assumptions"/>
      <sheetName val="  2.3.2"/>
      <sheetName val="11"/>
      <sheetName val="Содержание"/>
      <sheetName val="Добыча нефти4"/>
      <sheetName val="#REF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исп.см."/>
      <sheetName val="справка"/>
      <sheetName val="группа"/>
      <sheetName val="д.7.001"/>
      <sheetName val="L-1 Займ БРК инвест цели"/>
      <sheetName val="G-1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Prelim Cost"/>
      <sheetName val="Месяц"/>
      <sheetName val="Расчет2000Прямой"/>
      <sheetName val="Add-s test"/>
      <sheetName val="АЗФ"/>
      <sheetName val="АК"/>
      <sheetName val="Актюбе"/>
      <sheetName val="ССГПО"/>
      <sheetName val="ОСВ"/>
      <sheetName val="по 2007 году план на 2008 год"/>
      <sheetName val="5NK 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Пр2"/>
      <sheetName val="июнь"/>
      <sheetName val="май 203"/>
      <sheetName val="Лист6"/>
      <sheetName val="Лист1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Лист3"/>
      <sheetName val="6БО"/>
      <sheetName val="Форма 3"/>
      <sheetName val="Форма 2"/>
      <sheetName val="точн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приложение№3"/>
      <sheetName val="исходные данные"/>
      <sheetName val="Нефть"/>
      <sheetName val="LME_prices"/>
      <sheetName val="I. Прогноз доходов"/>
      <sheetName val="МодельППП (Свод)"/>
      <sheetName val="общие данные"/>
      <sheetName val="отделы"/>
      <sheetName val="Sheet1"/>
      <sheetName val="2002(v2)"/>
      <sheetName val="Титул1"/>
      <sheetName val="Макро"/>
      <sheetName val="текст"/>
      <sheetName val="филиалы"/>
      <sheetName val="ФП"/>
      <sheetName val="флормиро"/>
      <sheetName val="450 (2)"/>
      <sheetName val="ввод-вывод ОС авг2004- 2005"/>
      <sheetName val="BS new"/>
      <sheetName val="2007 0,01"/>
      <sheetName val="Накл"/>
      <sheetName val="Loans out"/>
      <sheetName val="Гр5(о)"/>
      <sheetName val="Сводная"/>
      <sheetName val="2.8. стр-ра себестоимости"/>
      <sheetName val="свод"/>
      <sheetName val="ГБ"/>
      <sheetName val="Hidden"/>
      <sheetName val="МАТЕР.433,452"/>
      <sheetName val="мат расходы"/>
      <sheetName val="#REF!"/>
      <sheetName val="Capex"/>
      <sheetName val="Спр_ пласт"/>
      <sheetName val="класс"/>
      <sheetName val="01-45"/>
      <sheetName val="Преискурант"/>
      <sheetName val="Подразд"/>
      <sheetName val="Dictionaries"/>
      <sheetName val="план"/>
      <sheetName val="Баланс"/>
      <sheetName val="ЯНВАРЬ"/>
      <sheetName val="Sheet2"/>
      <sheetName val="РСза 6-м 2012"/>
      <sheetName val=" 2.3.2"/>
      <sheetName val="Предпосылки"/>
      <sheetName val="IS"/>
      <sheetName val="Форма 18"/>
      <sheetName val="Sheet5"/>
      <sheetName val="списки"/>
      <sheetName val="факт 2005 г."/>
      <sheetName val="КР материалы"/>
      <sheetName val="Movements"/>
      <sheetName val="3.ФОТ"/>
      <sheetName val="4.Налоги"/>
      <sheetName val="1"/>
      <sheetName val="База"/>
      <sheetName val="Штатка"/>
      <sheetName val="Инвестиции"/>
      <sheetName val="Прибыль"/>
      <sheetName val="смета"/>
      <sheetName val="Исполнение по БЕ"/>
      <sheetName val="КАТО"/>
      <sheetName val="ОПГЗ"/>
      <sheetName val="План ГЗ"/>
      <sheetName val="Технический"/>
      <sheetName val="сброс"/>
      <sheetName val="9-1"/>
      <sheetName val="4"/>
      <sheetName val="1-1"/>
      <sheetName val="Тарифы"/>
      <sheetName val="Потребители"/>
      <sheetName val="Блоки"/>
      <sheetName val="Перем. затр"/>
      <sheetName val="2_2 ОтклОТМ"/>
      <sheetName val="1_3_2 ОТМ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 refreshError="1"/>
      <sheetData sheetId="105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/>
      <sheetData sheetId="171" refreshError="1"/>
      <sheetData sheetId="172" refreshError="1"/>
      <sheetData sheetId="173" refreshError="1"/>
      <sheetData sheetId="174" refreshError="1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СПгнг"/>
      <sheetName val="2.2 ОтклОТМ"/>
      <sheetName val="1.3.2 ОТМ"/>
      <sheetName val="Предпр"/>
      <sheetName val="ЦентрЗатр"/>
      <sheetName val="ЕдИзм"/>
      <sheetName val="жд тарифы"/>
      <sheetName val="МО 0012"/>
      <sheetName val="ОборБалФормОтч"/>
      <sheetName val="Добыча нефти4"/>
      <sheetName val="поставка сравн13"/>
      <sheetName val="Статьи ТЭП_старая структура"/>
      <sheetName val="ОТиТБ"/>
      <sheetName val="I. Прогноз доходов"/>
      <sheetName val="Notes IS"/>
      <sheetName val="1NK"/>
      <sheetName val="Input TD"/>
      <sheetName val="#ССЫЛКА"/>
      <sheetName val="бартер"/>
      <sheetName val="Prelim Cost"/>
      <sheetName val="Сверка"/>
      <sheetName val="t0_name"/>
      <sheetName val="ИД"/>
      <sheetName val="Отпуск продукции"/>
      <sheetName val="1 класс"/>
      <sheetName val="2 класс"/>
      <sheetName val="3 класс"/>
      <sheetName val="4 класс"/>
      <sheetName val="5 класс"/>
      <sheetName val="спецпит,проездн."/>
      <sheetName val="13 NGDO"/>
      <sheetName val="1"/>
      <sheetName val="MS"/>
      <sheetName val="табель"/>
      <sheetName val="FES"/>
      <sheetName val="14.1.2.2.(Услуги связи)"/>
      <sheetName val="Форма1"/>
      <sheetName val="10 БО (kzt)"/>
      <sheetName val="Баланс"/>
      <sheetName val="Сеть"/>
      <sheetName val="общие данные"/>
      <sheetName val="Бюджет"/>
      <sheetName val="Лист1"/>
      <sheetName val="2_2_ОтклОТМ"/>
      <sheetName val="1_3_2_ОТМ"/>
      <sheetName val="1кв. "/>
      <sheetName val="2кв."/>
      <sheetName val="смета"/>
      <sheetName val="Sheet5"/>
      <sheetName val="Штатное 2012-2015"/>
      <sheetName val="Cash flow 2011"/>
      <sheetName val="Loans out"/>
      <sheetName val="МодельППП (Свод)"/>
      <sheetName val="VLOOKUP"/>
      <sheetName val="INPUTMASTER"/>
      <sheetName val="КБ"/>
      <sheetName val="АТиК"/>
      <sheetName val="Способ закупки"/>
      <sheetName val="Потребители"/>
      <sheetName val="Блоки"/>
      <sheetName val="Сдача "/>
      <sheetName val="Datasheet"/>
      <sheetName val="Пр2"/>
      <sheetName val="ввод-вывод ОС авг2004- 2005"/>
      <sheetName val="Форма3.6"/>
      <sheetName val="элементы"/>
      <sheetName val="5NK "/>
      <sheetName val="L-1"/>
      <sheetName val="Нефть"/>
      <sheetName val="флормиро"/>
      <sheetName val="из сем"/>
      <sheetName val="ПРОГНОЗ_1"/>
      <sheetName val="  2.3.2"/>
      <sheetName val="PL12"/>
      <sheetName val="отделы"/>
      <sheetName val="MATRIX_DA_10"/>
      <sheetName val="list"/>
      <sheetName val="янв (2)"/>
      <sheetName val="рев дф (1.08.) (3)"/>
      <sheetName val="заявка (2)"/>
      <sheetName val="Материалы для АУП"/>
      <sheetName val="План произв-ва (мес.) (бюджет)"/>
      <sheetName val="ГТМ"/>
      <sheetName val="тех реж"/>
      <sheetName val="Кап затраты ОМГ 16"/>
      <sheetName val="Сотрудники"/>
      <sheetName val="замер"/>
      <sheetName val="s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ЭКРБ"/>
      <sheetName val="7НК"/>
      <sheetName val="апрель 09."/>
      <sheetName val="AFS"/>
      <sheetName val="Титул1"/>
      <sheetName val="д.7.001"/>
      <sheetName val="Приложение 7 (ЕНП)"/>
      <sheetName val="Направления обучения"/>
      <sheetName val="Hidden"/>
      <sheetName val="потр"/>
      <sheetName val="СН"/>
      <sheetName val="УУ 9 мес.2014"/>
      <sheetName val=""/>
      <sheetName val="Гр5(о)"/>
      <sheetName val="PP&amp;E mvt for 2003"/>
      <sheetName val="Capex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WBS elements RS-v.02A"/>
      <sheetName val="Прайс 2005"/>
      <sheetName val="BS new"/>
      <sheetName val="сортамент"/>
      <sheetName val="Заполните"/>
      <sheetName val="План"/>
      <sheetName val="Факт"/>
      <sheetName val="Лист5"/>
      <sheetName val="Макро"/>
      <sheetName val="Лист3"/>
      <sheetName val="точн2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Balance Sheet"/>
      <sheetName val="Спецификация"/>
      <sheetName val="Sales F"/>
      <sheetName val="ОП_свод"/>
      <sheetName val="глина"/>
      <sheetName val="Лв 1715 (сб)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шкала"/>
      <sheetName val="Осн. пара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ДД"/>
      <sheetName val="Затраты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>
        <row r="3">
          <cell r="A3">
            <v>1</v>
          </cell>
        </row>
      </sheetData>
      <sheetData sheetId="221">
        <row r="3">
          <cell r="A3">
            <v>1</v>
          </cell>
        </row>
      </sheetData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>
        <row r="3">
          <cell r="A3">
            <v>1</v>
          </cell>
        </row>
      </sheetData>
      <sheetData sheetId="229">
        <row r="3">
          <cell r="A3">
            <v>1</v>
          </cell>
        </row>
      </sheetData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ОТиТБ"/>
      <sheetName val="СПгнг"/>
      <sheetName val="Счетчики"/>
      <sheetName val="L-1"/>
      <sheetName val="I KEY INFORMATION"/>
      <sheetName val="ввод-вывод ОС авг2004- 2005"/>
      <sheetName val="группа"/>
      <sheetName val="ID-06"/>
      <sheetName val="из сем"/>
      <sheetName val="глина"/>
      <sheetName val="13 NGDO"/>
      <sheetName val="сырье и материалы"/>
      <sheetName val="L-1 (БРК)"/>
      <sheetName val="g-1"/>
      <sheetName val="Resp _2_"/>
      <sheetName val="2@"/>
      <sheetName val="жд тарифы"/>
      <sheetName val="2 БО (тенге)"/>
      <sheetName val="МО 0012"/>
      <sheetName val="FES"/>
      <sheetName val="Счет-ф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. Прогноз доходов"/>
      <sheetName val="Input TD"/>
      <sheetName val="2_"/>
      <sheetName val="класс"/>
      <sheetName val="Об-я св-а"/>
      <sheetName val="2БО"/>
      <sheetName val="ЦентрЗатр"/>
      <sheetName val="Пром1"/>
      <sheetName val="Лист3"/>
      <sheetName val="ЕдИзм"/>
      <sheetName val="Предпр"/>
      <sheetName val="табель"/>
      <sheetName val="Способ закупки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#REF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1NK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Отпуск продукции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PV-date"/>
      <sheetName val="Data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Dictionaries"/>
      <sheetName val="баки _2_"/>
      <sheetName val="Спецификация"/>
      <sheetName val="МодельППП (Свод)"/>
      <sheetName val="Сеть"/>
      <sheetName val="PL12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цеховые"/>
      <sheetName val="МАТЕР.433,452"/>
      <sheetName val="1. Доходы"/>
      <sheetName val="Prelim Cost"/>
      <sheetName val="Накл"/>
      <sheetName val="ИД"/>
      <sheetName val="смета"/>
      <sheetName val="#REF!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План произв-ва (мес.) (бюджет)"/>
      <sheetName val="спр. АРЕМ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Ф"/>
      <sheetName val="Собственный капитал"/>
      <sheetName val="справка"/>
      <sheetName val="БиВи (290)"/>
      <sheetName val="450"/>
      <sheetName val="Форма 18"/>
      <sheetName val="Hidden"/>
      <sheetName val="Титул1"/>
      <sheetName val="K6210"/>
      <sheetName val="Test of FA Installation"/>
      <sheetName val="Additions"/>
      <sheetName val="i-index"/>
      <sheetName val="персонала"/>
      <sheetName val="ремонт 25"/>
      <sheetName val="пр 6 дох"/>
      <sheetName val="Касс книга"/>
      <sheetName val="план07"/>
      <sheetName val="Налоги"/>
      <sheetName val="шкала"/>
      <sheetName val="Официальные курсы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_x0000__x0003__x0000__x0004__x0000_"/>
      <sheetName val="_x0000_ _x0000_"/>
      <sheetName val="_x0000__x0009__x0000_"/>
      <sheetName val="сетка"/>
      <sheetName val="список"/>
      <sheetName val="ЭКРБ"/>
      <sheetName val="распределение модели"/>
      <sheetName val="I1"/>
      <sheetName val="I2"/>
      <sheetName val="цхл 2004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/>
      <sheetData sheetId="376" refreshError="1"/>
      <sheetData sheetId="377" refreshError="1"/>
      <sheetData sheetId="378" refreshError="1"/>
      <sheetData sheetId="379" refreshError="1"/>
      <sheetData sheetId="380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предприятия"/>
      <sheetName val="Лв 1715 (сб)"/>
      <sheetName val="ИзменяемыеДанные"/>
      <sheetName val="ДДСАБ"/>
      <sheetName val="ДДСККБ"/>
      <sheetName val="ниигкр"/>
      <sheetName val="СписокТЭП"/>
      <sheetName val="Форма2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0"/>
  <sheetViews>
    <sheetView view="pageBreakPreview" topLeftCell="A89" zoomScale="70" zoomScaleNormal="80" zoomScaleSheetLayoutView="70" workbookViewId="0">
      <selection activeCell="D130" sqref="D130"/>
    </sheetView>
  </sheetViews>
  <sheetFormatPr defaultColWidth="9.28515625" defaultRowHeight="12.75" outlineLevelRow="2" x14ac:dyDescent="0.2"/>
  <cols>
    <col min="1" max="1" width="74.42578125" style="1" customWidth="1"/>
    <col min="2" max="2" width="9.7109375" style="2" customWidth="1"/>
    <col min="3" max="3" width="30.42578125" style="3" customWidth="1"/>
    <col min="4" max="4" width="31.28515625" style="11" customWidth="1"/>
    <col min="5" max="5" width="13.7109375" style="4" bestFit="1" customWidth="1"/>
    <col min="6" max="6" width="13" style="4" customWidth="1"/>
    <col min="7" max="7" width="9.28515625" style="2"/>
    <col min="8" max="8" width="16.28515625" style="2" bestFit="1" customWidth="1"/>
    <col min="9" max="9" width="19.7109375" style="2" customWidth="1"/>
    <col min="10" max="16384" width="9.28515625" style="2"/>
  </cols>
  <sheetData>
    <row r="1" spans="1:4" x14ac:dyDescent="0.2">
      <c r="B1" s="191"/>
      <c r="C1" s="59"/>
      <c r="D1" s="192" t="s">
        <v>84</v>
      </c>
    </row>
    <row r="2" spans="1:4" x14ac:dyDescent="0.2">
      <c r="B2" s="191"/>
      <c r="C2" s="59"/>
      <c r="D2" s="192" t="s">
        <v>85</v>
      </c>
    </row>
    <row r="3" spans="1:4" x14ac:dyDescent="0.2">
      <c r="B3" s="191"/>
      <c r="C3" s="59"/>
      <c r="D3" s="192" t="s">
        <v>86</v>
      </c>
    </row>
    <row r="4" spans="1:4" x14ac:dyDescent="0.2">
      <c r="B4" s="191"/>
      <c r="C4" s="59"/>
      <c r="D4" s="192" t="s">
        <v>87</v>
      </c>
    </row>
    <row r="5" spans="1:4" x14ac:dyDescent="0.2">
      <c r="C5" s="5" t="s">
        <v>98</v>
      </c>
      <c r="D5" s="6" t="s">
        <v>97</v>
      </c>
    </row>
    <row r="6" spans="1:4" ht="15.75" x14ac:dyDescent="0.25">
      <c r="A6" s="193" t="s">
        <v>88</v>
      </c>
      <c r="C6" s="248" t="s">
        <v>96</v>
      </c>
      <c r="D6" s="7"/>
    </row>
    <row r="7" spans="1:4" ht="45" customHeight="1" x14ac:dyDescent="0.25">
      <c r="A7" s="193" t="s">
        <v>89</v>
      </c>
      <c r="C7" s="1" t="s">
        <v>107</v>
      </c>
      <c r="D7" s="8"/>
    </row>
    <row r="8" spans="1:4" ht="15.75" x14ac:dyDescent="0.25">
      <c r="A8" s="193" t="s">
        <v>90</v>
      </c>
      <c r="C8" s="248" t="s">
        <v>108</v>
      </c>
      <c r="D8" s="7"/>
    </row>
    <row r="9" spans="1:4" ht="15.75" x14ac:dyDescent="0.25">
      <c r="A9" s="193" t="s">
        <v>91</v>
      </c>
      <c r="C9" s="248" t="s">
        <v>109</v>
      </c>
      <c r="D9" s="7"/>
    </row>
    <row r="10" spans="1:4" ht="15.75" x14ac:dyDescent="0.25">
      <c r="A10" s="193" t="s">
        <v>92</v>
      </c>
      <c r="C10" s="248" t="s">
        <v>110</v>
      </c>
      <c r="D10" s="7"/>
    </row>
    <row r="11" spans="1:4" ht="15.75" x14ac:dyDescent="0.25">
      <c r="A11" s="193" t="s">
        <v>93</v>
      </c>
      <c r="C11" s="9">
        <v>3814</v>
      </c>
      <c r="D11" s="7"/>
    </row>
    <row r="12" spans="1:4" ht="15.75" x14ac:dyDescent="0.25">
      <c r="A12" s="193" t="s">
        <v>94</v>
      </c>
      <c r="C12" s="248" t="s">
        <v>111</v>
      </c>
      <c r="D12" s="7"/>
    </row>
    <row r="13" spans="1:4" ht="15.75" x14ac:dyDescent="0.2">
      <c r="A13" s="193" t="s">
        <v>95</v>
      </c>
      <c r="C13" s="269" t="s">
        <v>112</v>
      </c>
      <c r="D13" s="269"/>
    </row>
    <row r="14" spans="1:4" x14ac:dyDescent="0.2">
      <c r="C14" s="10"/>
    </row>
    <row r="15" spans="1:4" x14ac:dyDescent="0.2">
      <c r="A15" s="194" t="s">
        <v>106</v>
      </c>
      <c r="B15" s="13"/>
      <c r="C15" s="13"/>
      <c r="D15" s="13"/>
    </row>
    <row r="16" spans="1:4" x14ac:dyDescent="0.2">
      <c r="A16" s="12" t="s">
        <v>0</v>
      </c>
      <c r="B16" s="14"/>
      <c r="C16" s="15">
        <v>44651</v>
      </c>
      <c r="D16" s="14"/>
    </row>
    <row r="17" spans="1:6" x14ac:dyDescent="0.2">
      <c r="A17" s="16"/>
      <c r="B17" s="17"/>
      <c r="C17" s="17"/>
      <c r="D17" s="249" t="s">
        <v>99</v>
      </c>
    </row>
    <row r="18" spans="1:6" s="19" customFormat="1" ht="25.5" customHeight="1" x14ac:dyDescent="0.2">
      <c r="A18" s="265" t="s">
        <v>113</v>
      </c>
      <c r="B18" s="266" t="s">
        <v>114</v>
      </c>
      <c r="C18" s="267" t="s">
        <v>115</v>
      </c>
      <c r="D18" s="267" t="s">
        <v>116</v>
      </c>
      <c r="E18" s="18"/>
      <c r="F18" s="18"/>
    </row>
    <row r="19" spans="1:6" s="19" customFormat="1" x14ac:dyDescent="0.2">
      <c r="A19" s="265"/>
      <c r="B19" s="266"/>
      <c r="C19" s="268"/>
      <c r="D19" s="267"/>
      <c r="E19" s="18"/>
      <c r="F19" s="18"/>
    </row>
    <row r="20" spans="1:6" s="24" customFormat="1" x14ac:dyDescent="0.2">
      <c r="A20" s="20" t="s">
        <v>117</v>
      </c>
      <c r="B20" s="21"/>
      <c r="C20" s="22"/>
      <c r="D20" s="22"/>
      <c r="E20" s="23"/>
      <c r="F20" s="23"/>
    </row>
    <row r="21" spans="1:6" x14ac:dyDescent="0.2">
      <c r="A21" s="195" t="s">
        <v>118</v>
      </c>
      <c r="B21" s="26" t="s">
        <v>1</v>
      </c>
      <c r="C21" s="250">
        <v>11500137</v>
      </c>
      <c r="D21" s="250">
        <v>12926457</v>
      </c>
    </row>
    <row r="22" spans="1:6" ht="39.200000000000003" customHeight="1" x14ac:dyDescent="0.2">
      <c r="A22" s="196" t="s">
        <v>119</v>
      </c>
      <c r="B22" s="26" t="s">
        <v>2</v>
      </c>
      <c r="C22" s="27">
        <f>SUM(C23:C27)</f>
        <v>507352</v>
      </c>
      <c r="D22" s="27">
        <f>SUM(D23:D27)</f>
        <v>518953</v>
      </c>
    </row>
    <row r="23" spans="1:6" outlineLevel="1" x14ac:dyDescent="0.2">
      <c r="A23" s="196" t="s">
        <v>120</v>
      </c>
      <c r="B23" s="26"/>
      <c r="C23" s="27"/>
      <c r="D23" s="27"/>
    </row>
    <row r="24" spans="1:6" outlineLevel="1" x14ac:dyDescent="0.2">
      <c r="A24" s="196" t="s">
        <v>121</v>
      </c>
      <c r="B24" s="26"/>
      <c r="C24" s="27">
        <v>424807</v>
      </c>
      <c r="D24" s="27">
        <v>428912</v>
      </c>
    </row>
    <row r="25" spans="1:6" outlineLevel="1" x14ac:dyDescent="0.2">
      <c r="A25" s="196" t="s">
        <v>122</v>
      </c>
      <c r="B25" s="26"/>
      <c r="C25" s="27">
        <v>0</v>
      </c>
      <c r="D25" s="27">
        <v>0</v>
      </c>
    </row>
    <row r="26" spans="1:6" outlineLevel="1" x14ac:dyDescent="0.2">
      <c r="A26" s="196" t="s">
        <v>123</v>
      </c>
      <c r="B26" s="26"/>
      <c r="C26" s="27">
        <v>80965</v>
      </c>
      <c r="D26" s="27">
        <v>89318</v>
      </c>
    </row>
    <row r="27" spans="1:6" outlineLevel="1" x14ac:dyDescent="0.2">
      <c r="A27" s="196" t="s">
        <v>124</v>
      </c>
      <c r="B27" s="26"/>
      <c r="C27" s="27">
        <v>1580</v>
      </c>
      <c r="D27" s="27">
        <v>723</v>
      </c>
    </row>
    <row r="28" spans="1:6" x14ac:dyDescent="0.2">
      <c r="A28" s="196" t="s">
        <v>125</v>
      </c>
      <c r="B28" s="26" t="s">
        <v>3</v>
      </c>
      <c r="C28" s="27"/>
      <c r="D28" s="27"/>
    </row>
    <row r="29" spans="1:6" x14ac:dyDescent="0.2">
      <c r="A29" s="196" t="s">
        <v>126</v>
      </c>
      <c r="B29" s="26" t="s">
        <v>4</v>
      </c>
      <c r="C29" s="27"/>
      <c r="D29" s="27"/>
    </row>
    <row r="30" spans="1:6" x14ac:dyDescent="0.2">
      <c r="A30" s="196" t="s">
        <v>127</v>
      </c>
      <c r="B30" s="26" t="s">
        <v>5</v>
      </c>
      <c r="C30" s="27"/>
      <c r="D30" s="27"/>
    </row>
    <row r="31" spans="1:6" x14ac:dyDescent="0.2">
      <c r="A31" s="196" t="s">
        <v>128</v>
      </c>
      <c r="B31" s="26" t="s">
        <v>6</v>
      </c>
      <c r="C31" s="28"/>
      <c r="D31" s="28"/>
    </row>
    <row r="32" spans="1:6" x14ac:dyDescent="0.2">
      <c r="A32" s="196" t="s">
        <v>129</v>
      </c>
      <c r="B32" s="26" t="s">
        <v>7</v>
      </c>
      <c r="C32" s="29">
        <f>SUM(C33:C34)</f>
        <v>11081559</v>
      </c>
      <c r="D32" s="29">
        <f>SUM(D33:D34)</f>
        <v>12211936</v>
      </c>
    </row>
    <row r="33" spans="1:7" s="34" customFormat="1" outlineLevel="1" x14ac:dyDescent="0.2">
      <c r="A33" s="197" t="s">
        <v>130</v>
      </c>
      <c r="B33" s="31"/>
      <c r="C33" s="32">
        <v>11048409</v>
      </c>
      <c r="D33" s="32">
        <v>12182881</v>
      </c>
      <c r="E33" s="33"/>
      <c r="F33" s="33"/>
    </row>
    <row r="34" spans="1:7" s="34" customFormat="1" outlineLevel="1" x14ac:dyDescent="0.2">
      <c r="A34" s="197" t="s">
        <v>131</v>
      </c>
      <c r="B34" s="31"/>
      <c r="C34" s="32">
        <v>33150</v>
      </c>
      <c r="D34" s="32">
        <v>29055</v>
      </c>
      <c r="E34" s="33"/>
      <c r="F34" s="33"/>
    </row>
    <row r="35" spans="1:7" x14ac:dyDescent="0.2">
      <c r="A35" s="196" t="s">
        <v>132</v>
      </c>
      <c r="B35" s="26" t="s">
        <v>8</v>
      </c>
      <c r="C35" s="27">
        <v>19839</v>
      </c>
      <c r="D35" s="27">
        <v>8431</v>
      </c>
      <c r="E35" s="33"/>
      <c r="F35" s="33"/>
    </row>
    <row r="36" spans="1:7" x14ac:dyDescent="0.2">
      <c r="A36" s="196" t="s">
        <v>133</v>
      </c>
      <c r="B36" s="26" t="s">
        <v>9</v>
      </c>
      <c r="C36" s="27"/>
      <c r="D36" s="27"/>
      <c r="E36" s="33"/>
      <c r="F36" s="33"/>
    </row>
    <row r="37" spans="1:7" x14ac:dyDescent="0.2">
      <c r="A37" s="196" t="s">
        <v>134</v>
      </c>
      <c r="B37" s="26" t="s">
        <v>10</v>
      </c>
      <c r="C37" s="27">
        <v>489442</v>
      </c>
      <c r="D37" s="27">
        <v>929386</v>
      </c>
      <c r="E37" s="33"/>
      <c r="F37" s="33"/>
    </row>
    <row r="38" spans="1:7" x14ac:dyDescent="0.2">
      <c r="A38" s="196" t="s">
        <v>135</v>
      </c>
      <c r="B38" s="35" t="s">
        <v>11</v>
      </c>
      <c r="C38" s="27">
        <v>51679555</v>
      </c>
      <c r="D38" s="27">
        <v>35010024</v>
      </c>
    </row>
    <row r="39" spans="1:7" x14ac:dyDescent="0.2">
      <c r="A39" s="196" t="s">
        <v>136</v>
      </c>
      <c r="B39" s="35" t="s">
        <v>12</v>
      </c>
      <c r="C39" s="27"/>
      <c r="D39" s="27"/>
    </row>
    <row r="40" spans="1:7" x14ac:dyDescent="0.2">
      <c r="A40" s="196" t="s">
        <v>137</v>
      </c>
      <c r="B40" s="35" t="s">
        <v>13</v>
      </c>
      <c r="C40" s="27">
        <f>SUM(C41:C42)</f>
        <v>7420987</v>
      </c>
      <c r="D40" s="27">
        <f>SUM(D41:D42)</f>
        <v>13351680</v>
      </c>
      <c r="G40" s="34"/>
    </row>
    <row r="41" spans="1:7" x14ac:dyDescent="0.2">
      <c r="A41" s="25" t="s">
        <v>138</v>
      </c>
      <c r="B41" s="35"/>
      <c r="C41" s="27">
        <v>2088878</v>
      </c>
      <c r="D41" s="27">
        <v>10295343</v>
      </c>
      <c r="G41" s="34"/>
    </row>
    <row r="42" spans="1:7" x14ac:dyDescent="0.2">
      <c r="A42" s="25" t="s">
        <v>139</v>
      </c>
      <c r="B42" s="35"/>
      <c r="C42" s="27">
        <v>5332109</v>
      </c>
      <c r="D42" s="27">
        <v>3056337</v>
      </c>
      <c r="E42" s="33"/>
      <c r="F42" s="33"/>
      <c r="G42" s="34"/>
    </row>
    <row r="43" spans="1:7" s="24" customFormat="1" x14ac:dyDescent="0.2">
      <c r="A43" s="198" t="s">
        <v>140</v>
      </c>
      <c r="B43" s="36">
        <v>100</v>
      </c>
      <c r="C43" s="37">
        <f>C21+C22+C28+C29+C30+C31+C32+C35+C36+C37+C38+C39+C40</f>
        <v>82698871</v>
      </c>
      <c r="D43" s="37">
        <f>D21+D22+D28+D29+D30+D31+D32+D35+D36+D37+D38+D39+D40</f>
        <v>74956867</v>
      </c>
      <c r="E43" s="23"/>
      <c r="F43" s="23"/>
    </row>
    <row r="44" spans="1:7" s="24" customFormat="1" x14ac:dyDescent="0.2">
      <c r="A44" s="199" t="s">
        <v>141</v>
      </c>
      <c r="B44" s="36">
        <v>101</v>
      </c>
      <c r="C44" s="22"/>
      <c r="D44" s="22"/>
      <c r="E44" s="23"/>
      <c r="F44" s="23"/>
    </row>
    <row r="45" spans="1:7" s="24" customFormat="1" x14ac:dyDescent="0.2">
      <c r="A45" s="198" t="s">
        <v>142</v>
      </c>
      <c r="B45" s="36"/>
      <c r="C45" s="22"/>
      <c r="D45" s="22"/>
      <c r="E45" s="23"/>
      <c r="F45" s="23"/>
    </row>
    <row r="46" spans="1:7" x14ac:dyDescent="0.2">
      <c r="A46" s="196" t="s">
        <v>119</v>
      </c>
      <c r="B46" s="26">
        <v>110</v>
      </c>
      <c r="C46" s="27">
        <f>SUM(C47:C52)</f>
        <v>200196</v>
      </c>
      <c r="D46" s="27">
        <f>SUM(D47:D52)</f>
        <v>194058</v>
      </c>
    </row>
    <row r="47" spans="1:7" outlineLevel="1" x14ac:dyDescent="0.2">
      <c r="A47" s="196" t="s">
        <v>143</v>
      </c>
      <c r="B47" s="26"/>
      <c r="C47" s="27"/>
      <c r="D47" s="27"/>
    </row>
    <row r="48" spans="1:7" outlineLevel="1" x14ac:dyDescent="0.2">
      <c r="A48" s="196" t="s">
        <v>144</v>
      </c>
      <c r="B48" s="26"/>
      <c r="C48" s="27">
        <v>82922</v>
      </c>
      <c r="D48" s="27">
        <v>76778</v>
      </c>
    </row>
    <row r="49" spans="1:6" outlineLevel="1" x14ac:dyDescent="0.2">
      <c r="A49" s="196" t="s">
        <v>145</v>
      </c>
      <c r="B49" s="26"/>
      <c r="C49" s="27">
        <v>1766</v>
      </c>
      <c r="D49" s="27">
        <v>1766</v>
      </c>
    </row>
    <row r="50" spans="1:6" outlineLevel="1" x14ac:dyDescent="0.2">
      <c r="A50" s="196" t="s">
        <v>122</v>
      </c>
      <c r="B50" s="26"/>
      <c r="C50" s="27"/>
      <c r="D50" s="27"/>
    </row>
    <row r="51" spans="1:6" outlineLevel="1" x14ac:dyDescent="0.2">
      <c r="A51" s="196" t="s">
        <v>123</v>
      </c>
      <c r="B51" s="26"/>
      <c r="C51" s="27">
        <v>115508</v>
      </c>
      <c r="D51" s="27">
        <v>115514</v>
      </c>
    </row>
    <row r="52" spans="1:6" outlineLevel="1" x14ac:dyDescent="0.2">
      <c r="A52" s="196" t="s">
        <v>146</v>
      </c>
      <c r="B52" s="26"/>
      <c r="C52" s="27"/>
      <c r="D52" s="27"/>
    </row>
    <row r="53" spans="1:6" x14ac:dyDescent="0.2">
      <c r="A53" s="196" t="s">
        <v>147</v>
      </c>
      <c r="B53" s="26">
        <v>111</v>
      </c>
      <c r="C53" s="27">
        <v>765982</v>
      </c>
      <c r="D53" s="27">
        <v>765982</v>
      </c>
    </row>
    <row r="54" spans="1:6" x14ac:dyDescent="0.2">
      <c r="A54" s="196" t="s">
        <v>126</v>
      </c>
      <c r="B54" s="26">
        <v>112</v>
      </c>
      <c r="C54" s="27"/>
      <c r="D54" s="27"/>
    </row>
    <row r="55" spans="1:6" x14ac:dyDescent="0.2">
      <c r="A55" s="196" t="s">
        <v>148</v>
      </c>
      <c r="B55" s="26">
        <v>113</v>
      </c>
      <c r="C55" s="27"/>
      <c r="D55" s="27"/>
    </row>
    <row r="56" spans="1:6" x14ac:dyDescent="0.2">
      <c r="A56" s="200" t="s">
        <v>149</v>
      </c>
      <c r="B56" s="26">
        <v>114</v>
      </c>
      <c r="C56" s="29">
        <v>0</v>
      </c>
      <c r="D56" s="29">
        <v>0</v>
      </c>
    </row>
    <row r="57" spans="1:6" s="34" customFormat="1" x14ac:dyDescent="0.2">
      <c r="A57" s="196" t="s">
        <v>150</v>
      </c>
      <c r="B57" s="26">
        <v>115</v>
      </c>
      <c r="C57" s="32">
        <f>SUM(C58:C59)</f>
        <v>1191838</v>
      </c>
      <c r="D57" s="32">
        <f>SUM(D58:D59)</f>
        <v>2704541</v>
      </c>
      <c r="E57" s="33"/>
      <c r="F57" s="33"/>
    </row>
    <row r="58" spans="1:6" s="34" customFormat="1" outlineLevel="1" x14ac:dyDescent="0.2">
      <c r="A58" s="201" t="s">
        <v>151</v>
      </c>
      <c r="B58" s="26"/>
      <c r="C58" s="32"/>
      <c r="D58" s="32"/>
      <c r="E58" s="33"/>
      <c r="F58" s="33"/>
    </row>
    <row r="59" spans="1:6" s="34" customFormat="1" outlineLevel="1" x14ac:dyDescent="0.2">
      <c r="A59" s="201" t="s">
        <v>152</v>
      </c>
      <c r="B59" s="26"/>
      <c r="C59" s="32">
        <v>1191838</v>
      </c>
      <c r="D59" s="32">
        <v>2704541</v>
      </c>
      <c r="E59" s="33"/>
      <c r="F59" s="33"/>
    </row>
    <row r="60" spans="1:6" s="34" customFormat="1" x14ac:dyDescent="0.2">
      <c r="A60" s="202" t="s">
        <v>153</v>
      </c>
      <c r="B60" s="26">
        <v>116</v>
      </c>
      <c r="C60" s="32"/>
      <c r="D60" s="32"/>
      <c r="E60" s="33"/>
      <c r="F60" s="33"/>
    </row>
    <row r="61" spans="1:6" x14ac:dyDescent="0.2">
      <c r="A61" s="196" t="s">
        <v>154</v>
      </c>
      <c r="B61" s="26">
        <v>117</v>
      </c>
      <c r="C61" s="28">
        <f>SUM(C62:C63)</f>
        <v>0</v>
      </c>
      <c r="D61" s="28">
        <f>SUM(D62:D63)</f>
        <v>0</v>
      </c>
    </row>
    <row r="62" spans="1:6" s="34" customFormat="1" outlineLevel="1" x14ac:dyDescent="0.2">
      <c r="A62" s="197" t="s">
        <v>130</v>
      </c>
      <c r="B62" s="31"/>
      <c r="C62" s="32"/>
      <c r="D62" s="32"/>
      <c r="E62" s="33"/>
      <c r="F62" s="33"/>
    </row>
    <row r="63" spans="1:6" s="34" customFormat="1" outlineLevel="1" x14ac:dyDescent="0.2">
      <c r="A63" s="197" t="s">
        <v>131</v>
      </c>
      <c r="B63" s="31"/>
      <c r="C63" s="32"/>
      <c r="D63" s="32"/>
      <c r="E63" s="33"/>
      <c r="F63" s="33"/>
    </row>
    <row r="64" spans="1:6" s="34" customFormat="1" x14ac:dyDescent="0.2">
      <c r="A64" s="202" t="s">
        <v>155</v>
      </c>
      <c r="B64" s="26">
        <v>118</v>
      </c>
      <c r="C64" s="32"/>
      <c r="D64" s="32"/>
      <c r="E64" s="33"/>
      <c r="F64" s="33"/>
    </row>
    <row r="65" spans="1:7" s="34" customFormat="1" x14ac:dyDescent="0.2">
      <c r="A65" s="202" t="s">
        <v>156</v>
      </c>
      <c r="B65" s="26">
        <v>119</v>
      </c>
      <c r="C65" s="32"/>
      <c r="D65" s="32"/>
      <c r="E65" s="33"/>
      <c r="F65" s="33"/>
    </row>
    <row r="66" spans="1:7" x14ac:dyDescent="0.2">
      <c r="A66" s="203" t="s">
        <v>157</v>
      </c>
      <c r="B66" s="26">
        <v>120</v>
      </c>
      <c r="C66" s="27"/>
      <c r="D66" s="27"/>
    </row>
    <row r="67" spans="1:7" x14ac:dyDescent="0.2">
      <c r="A67" s="203" t="s">
        <v>158</v>
      </c>
      <c r="B67" s="26">
        <v>121</v>
      </c>
      <c r="C67" s="27">
        <v>23812057</v>
      </c>
      <c r="D67" s="27">
        <v>23741487</v>
      </c>
    </row>
    <row r="68" spans="1:7" x14ac:dyDescent="0.2">
      <c r="A68" s="196" t="s">
        <v>159</v>
      </c>
      <c r="B68" s="26">
        <v>122</v>
      </c>
      <c r="C68" s="27">
        <v>146642</v>
      </c>
      <c r="D68" s="27">
        <v>175481</v>
      </c>
    </row>
    <row r="69" spans="1:7" x14ac:dyDescent="0.2">
      <c r="A69" s="203" t="s">
        <v>160</v>
      </c>
      <c r="B69" s="26">
        <v>123</v>
      </c>
      <c r="C69" s="27"/>
      <c r="D69" s="27"/>
    </row>
    <row r="70" spans="1:7" x14ac:dyDescent="0.2">
      <c r="A70" s="203" t="s">
        <v>161</v>
      </c>
      <c r="B70" s="26">
        <v>124</v>
      </c>
      <c r="C70" s="27">
        <v>316854</v>
      </c>
      <c r="D70" s="27">
        <v>317098</v>
      </c>
    </row>
    <row r="71" spans="1:7" x14ac:dyDescent="0.2">
      <c r="A71" s="203" t="s">
        <v>162</v>
      </c>
      <c r="B71" s="26">
        <v>125</v>
      </c>
      <c r="C71" s="27">
        <v>2325749</v>
      </c>
      <c r="D71" s="27">
        <v>2308509</v>
      </c>
    </row>
    <row r="72" spans="1:7" x14ac:dyDescent="0.2">
      <c r="A72" s="203" t="s">
        <v>163</v>
      </c>
      <c r="B72" s="26">
        <v>126</v>
      </c>
      <c r="C72" s="27">
        <v>35855</v>
      </c>
      <c r="D72" s="27">
        <v>34889</v>
      </c>
    </row>
    <row r="73" spans="1:7" x14ac:dyDescent="0.2">
      <c r="A73" s="203" t="s">
        <v>164</v>
      </c>
      <c r="B73" s="26">
        <v>127</v>
      </c>
      <c r="C73" s="28">
        <f>SUM(C74:C76)</f>
        <v>5801262</v>
      </c>
      <c r="D73" s="28">
        <f>SUM(D74:D76)</f>
        <v>6789876</v>
      </c>
      <c r="G73" s="34"/>
    </row>
    <row r="74" spans="1:7" outlineLevel="1" x14ac:dyDescent="0.2">
      <c r="A74" s="201" t="s">
        <v>165</v>
      </c>
      <c r="B74" s="31"/>
      <c r="C74" s="32">
        <v>1622789</v>
      </c>
      <c r="D74" s="32">
        <v>1934328</v>
      </c>
    </row>
    <row r="75" spans="1:7" outlineLevel="1" x14ac:dyDescent="0.2">
      <c r="A75" s="201" t="s">
        <v>164</v>
      </c>
      <c r="B75" s="31"/>
      <c r="C75" s="32">
        <v>4178473</v>
      </c>
      <c r="D75" s="32">
        <v>4855548</v>
      </c>
    </row>
    <row r="76" spans="1:7" outlineLevel="1" x14ac:dyDescent="0.2">
      <c r="A76" s="30" t="s">
        <v>166</v>
      </c>
      <c r="B76" s="31"/>
      <c r="C76" s="32"/>
      <c r="D76" s="32"/>
      <c r="E76" s="33"/>
    </row>
    <row r="77" spans="1:7" s="24" customFormat="1" x14ac:dyDescent="0.2">
      <c r="A77" s="204" t="s">
        <v>167</v>
      </c>
      <c r="B77" s="36">
        <v>200</v>
      </c>
      <c r="C77" s="37">
        <f>C46+C53+C54+C55+C56+C57+C60+C61+C64+C650+C66+C67+C68+C69+C70+C71+C72+C73+C65</f>
        <v>34596435</v>
      </c>
      <c r="D77" s="37">
        <f>D46+D53+D54+D55+D56+D57+D60+D61+D64+D650+D66+D67+D68+D69+D70+D71+D72+D73+D65</f>
        <v>37031921</v>
      </c>
      <c r="E77" s="23"/>
      <c r="F77" s="23"/>
    </row>
    <row r="78" spans="1:7" s="24" customFormat="1" x14ac:dyDescent="0.2">
      <c r="A78" s="204" t="s">
        <v>168</v>
      </c>
      <c r="B78" s="21"/>
      <c r="C78" s="37">
        <f>C77+C44+C43</f>
        <v>117295306</v>
      </c>
      <c r="D78" s="37">
        <f>D77+D44+D43</f>
        <v>111988788</v>
      </c>
      <c r="E78" s="23"/>
      <c r="F78" s="23"/>
    </row>
    <row r="79" spans="1:7" s="40" customFormat="1" x14ac:dyDescent="0.2">
      <c r="A79" s="206" t="s">
        <v>169</v>
      </c>
      <c r="B79" s="205" t="s">
        <v>114</v>
      </c>
      <c r="C79" s="38"/>
      <c r="D79" s="38"/>
      <c r="E79" s="39"/>
      <c r="F79" s="39"/>
    </row>
    <row r="80" spans="1:7" s="24" customFormat="1" x14ac:dyDescent="0.2">
      <c r="A80" s="198" t="s">
        <v>170</v>
      </c>
      <c r="B80" s="21"/>
      <c r="C80" s="22"/>
      <c r="D80" s="22"/>
      <c r="E80" s="23"/>
      <c r="F80" s="23"/>
    </row>
    <row r="81" spans="1:6" x14ac:dyDescent="0.2">
      <c r="A81" s="196" t="s">
        <v>171</v>
      </c>
      <c r="B81" s="26">
        <v>210</v>
      </c>
      <c r="C81" s="28">
        <f>SUM(C82:C85)</f>
        <v>418654</v>
      </c>
      <c r="D81" s="28">
        <f>SUM(D82:D85)</f>
        <v>265770</v>
      </c>
    </row>
    <row r="82" spans="1:6" s="34" customFormat="1" outlineLevel="2" x14ac:dyDescent="0.2">
      <c r="A82" s="197" t="s">
        <v>172</v>
      </c>
      <c r="B82" s="31"/>
      <c r="C82" s="32"/>
      <c r="D82" s="32"/>
      <c r="E82" s="4"/>
      <c r="F82" s="4"/>
    </row>
    <row r="83" spans="1:6" s="34" customFormat="1" outlineLevel="2" x14ac:dyDescent="0.2">
      <c r="A83" s="207" t="s">
        <v>173</v>
      </c>
      <c r="B83" s="31"/>
      <c r="C83" s="32">
        <v>14244</v>
      </c>
      <c r="D83" s="32">
        <v>17804</v>
      </c>
      <c r="E83" s="33"/>
      <c r="F83" s="33"/>
    </row>
    <row r="84" spans="1:6" s="34" customFormat="1" outlineLevel="2" x14ac:dyDescent="0.2">
      <c r="A84" s="197" t="s">
        <v>174</v>
      </c>
      <c r="B84" s="31"/>
      <c r="C84" s="32"/>
      <c r="D84" s="32"/>
      <c r="E84" s="33"/>
      <c r="F84" s="33"/>
    </row>
    <row r="85" spans="1:6" s="34" customFormat="1" outlineLevel="2" x14ac:dyDescent="0.2">
      <c r="A85" s="197" t="s">
        <v>175</v>
      </c>
      <c r="B85" s="31"/>
      <c r="C85" s="32">
        <v>404410</v>
      </c>
      <c r="D85" s="32">
        <v>247966</v>
      </c>
      <c r="E85" s="33"/>
      <c r="F85" s="33"/>
    </row>
    <row r="86" spans="1:6" s="34" customFormat="1" outlineLevel="2" x14ac:dyDescent="0.2">
      <c r="A86" s="196" t="s">
        <v>176</v>
      </c>
      <c r="B86" s="26">
        <v>211</v>
      </c>
      <c r="C86" s="32"/>
      <c r="D86" s="32"/>
      <c r="E86" s="33"/>
      <c r="F86" s="33"/>
    </row>
    <row r="87" spans="1:6" x14ac:dyDescent="0.2">
      <c r="A87" s="196" t="s">
        <v>148</v>
      </c>
      <c r="B87" s="26">
        <v>212</v>
      </c>
      <c r="C87" s="27"/>
      <c r="D87" s="27"/>
    </row>
    <row r="88" spans="1:6" x14ac:dyDescent="0.2">
      <c r="A88" s="196" t="s">
        <v>177</v>
      </c>
      <c r="B88" s="26">
        <v>213</v>
      </c>
      <c r="C88" s="28">
        <f>SUM(C89:C90)</f>
        <v>557191</v>
      </c>
      <c r="D88" s="28">
        <f>SUM(D89:D90)</f>
        <v>0</v>
      </c>
    </row>
    <row r="89" spans="1:6" s="34" customFormat="1" outlineLevel="1" x14ac:dyDescent="0.2">
      <c r="A89" s="201" t="s">
        <v>178</v>
      </c>
      <c r="B89" s="31"/>
      <c r="C89" s="32"/>
      <c r="D89" s="32"/>
      <c r="E89" s="4"/>
      <c r="F89" s="4"/>
    </row>
    <row r="90" spans="1:6" s="34" customFormat="1" outlineLevel="1" x14ac:dyDescent="0.2">
      <c r="A90" s="197" t="s">
        <v>179</v>
      </c>
      <c r="B90" s="31"/>
      <c r="C90" s="32">
        <v>557191</v>
      </c>
      <c r="D90" s="32"/>
      <c r="E90" s="4"/>
      <c r="F90" s="33"/>
    </row>
    <row r="91" spans="1:6" x14ac:dyDescent="0.2">
      <c r="A91" s="196" t="s">
        <v>180</v>
      </c>
      <c r="B91" s="26">
        <v>214</v>
      </c>
      <c r="C91" s="28">
        <f>C92+C93</f>
        <v>14246968</v>
      </c>
      <c r="D91" s="28">
        <f>D92+D93</f>
        <v>9267444</v>
      </c>
    </row>
    <row r="92" spans="1:6" s="34" customFormat="1" outlineLevel="1" x14ac:dyDescent="0.2">
      <c r="A92" s="197" t="s">
        <v>181</v>
      </c>
      <c r="B92" s="31"/>
      <c r="C92" s="32">
        <v>13607967</v>
      </c>
      <c r="D92" s="32">
        <v>8472925</v>
      </c>
      <c r="E92" s="33"/>
      <c r="F92" s="33"/>
    </row>
    <row r="93" spans="1:6" s="34" customFormat="1" outlineLevel="1" x14ac:dyDescent="0.2">
      <c r="A93" s="197" t="s">
        <v>182</v>
      </c>
      <c r="B93" s="31"/>
      <c r="C93" s="32">
        <v>639001</v>
      </c>
      <c r="D93" s="32">
        <v>794519</v>
      </c>
      <c r="E93" s="33"/>
      <c r="F93" s="33"/>
    </row>
    <row r="94" spans="1:6" x14ac:dyDescent="0.2">
      <c r="A94" s="196" t="s">
        <v>183</v>
      </c>
      <c r="B94" s="26">
        <v>215</v>
      </c>
      <c r="C94" s="27">
        <v>1741547</v>
      </c>
      <c r="D94" s="27">
        <v>2442389</v>
      </c>
    </row>
    <row r="95" spans="1:6" x14ac:dyDescent="0.2">
      <c r="A95" s="196" t="s">
        <v>184</v>
      </c>
      <c r="B95" s="26">
        <v>216</v>
      </c>
      <c r="C95" s="27">
        <v>41842</v>
      </c>
      <c r="D95" s="27">
        <v>19621</v>
      </c>
    </row>
    <row r="96" spans="1:6" x14ac:dyDescent="0.2">
      <c r="A96" s="196" t="s">
        <v>185</v>
      </c>
      <c r="B96" s="26">
        <v>217</v>
      </c>
      <c r="C96" s="27">
        <v>714047</v>
      </c>
      <c r="D96" s="27">
        <v>687358</v>
      </c>
    </row>
    <row r="97" spans="1:7" x14ac:dyDescent="0.2">
      <c r="A97" s="196" t="s">
        <v>186</v>
      </c>
      <c r="B97" s="26">
        <v>218</v>
      </c>
      <c r="C97" s="27">
        <v>1181</v>
      </c>
      <c r="D97" s="27">
        <v>4038</v>
      </c>
    </row>
    <row r="98" spans="1:7" x14ac:dyDescent="0.2">
      <c r="A98" s="196" t="s">
        <v>187</v>
      </c>
      <c r="B98" s="26">
        <v>219</v>
      </c>
      <c r="C98" s="27">
        <v>14839718</v>
      </c>
      <c r="D98" s="27">
        <v>17392251</v>
      </c>
    </row>
    <row r="99" spans="1:7" x14ac:dyDescent="0.2">
      <c r="A99" s="196" t="s">
        <v>188</v>
      </c>
      <c r="B99" s="26">
        <v>220</v>
      </c>
      <c r="C99" s="27"/>
      <c r="D99" s="27"/>
    </row>
    <row r="100" spans="1:7" x14ac:dyDescent="0.2">
      <c r="A100" s="196" t="s">
        <v>189</v>
      </c>
      <c r="B100" s="26">
        <v>221</v>
      </c>
      <c r="C100" s="27">
        <v>50328</v>
      </c>
      <c r="D100" s="27">
        <v>50328</v>
      </c>
    </row>
    <row r="101" spans="1:7" x14ac:dyDescent="0.2">
      <c r="A101" s="196" t="s">
        <v>190</v>
      </c>
      <c r="B101" s="26">
        <v>222</v>
      </c>
      <c r="C101" s="27">
        <f>SUM(C102:C103)</f>
        <v>1223452</v>
      </c>
      <c r="D101" s="27">
        <f>SUM(D102:D103)</f>
        <v>1110852</v>
      </c>
      <c r="G101" s="34"/>
    </row>
    <row r="102" spans="1:7" x14ac:dyDescent="0.2">
      <c r="A102" s="25" t="s">
        <v>191</v>
      </c>
      <c r="B102" s="26"/>
      <c r="C102" s="27">
        <v>652466</v>
      </c>
      <c r="D102" s="27">
        <v>522875</v>
      </c>
      <c r="G102" s="34"/>
    </row>
    <row r="103" spans="1:7" x14ac:dyDescent="0.2">
      <c r="A103" s="25" t="s">
        <v>139</v>
      </c>
      <c r="B103" s="26"/>
      <c r="C103" s="27">
        <v>570986</v>
      </c>
      <c r="D103" s="27">
        <v>587977</v>
      </c>
      <c r="E103" s="33"/>
      <c r="G103" s="34"/>
    </row>
    <row r="104" spans="1:7" s="24" customFormat="1" x14ac:dyDescent="0.2">
      <c r="A104" s="198" t="s">
        <v>192</v>
      </c>
      <c r="B104" s="36">
        <v>300</v>
      </c>
      <c r="C104" s="37">
        <f>SUM(C80:C101)-SUM(C82:C85)-SUM(C89:C90)-SUM(C92:C93)</f>
        <v>33834928</v>
      </c>
      <c r="D104" s="37">
        <f>SUM(D80:D101)-SUM(D82:D85)-SUM(D89:D90)-SUM(D92:D93)</f>
        <v>31240051</v>
      </c>
      <c r="E104" s="23"/>
      <c r="F104" s="23"/>
    </row>
    <row r="105" spans="1:7" s="24" customFormat="1" x14ac:dyDescent="0.2">
      <c r="A105" s="198" t="s">
        <v>193</v>
      </c>
      <c r="B105" s="36">
        <v>301</v>
      </c>
      <c r="C105" s="22"/>
      <c r="D105" s="22"/>
      <c r="E105" s="23"/>
      <c r="F105" s="23"/>
    </row>
    <row r="106" spans="1:7" s="24" customFormat="1" x14ac:dyDescent="0.2">
      <c r="A106" s="198" t="s">
        <v>194</v>
      </c>
      <c r="B106" s="21"/>
      <c r="C106" s="22"/>
      <c r="D106" s="22"/>
      <c r="E106" s="23"/>
      <c r="F106" s="23"/>
    </row>
    <row r="107" spans="1:7" x14ac:dyDescent="0.2">
      <c r="A107" s="196" t="s">
        <v>195</v>
      </c>
      <c r="B107" s="26">
        <v>310</v>
      </c>
      <c r="C107" s="41">
        <f>SUM(C108:C111)</f>
        <v>420399</v>
      </c>
      <c r="D107" s="41">
        <f>SUM(D108:D111)</f>
        <v>447724</v>
      </c>
    </row>
    <row r="108" spans="1:7" s="34" customFormat="1" outlineLevel="2" x14ac:dyDescent="0.2">
      <c r="A108" s="208" t="s">
        <v>196</v>
      </c>
      <c r="B108" s="31"/>
      <c r="C108" s="32"/>
      <c r="D108" s="32"/>
      <c r="E108" s="4"/>
      <c r="F108" s="4"/>
    </row>
    <row r="109" spans="1:7" s="34" customFormat="1" outlineLevel="2" x14ac:dyDescent="0.2">
      <c r="A109" s="209" t="s">
        <v>197</v>
      </c>
      <c r="B109" s="31"/>
      <c r="C109" s="32">
        <v>155572</v>
      </c>
      <c r="D109" s="32">
        <v>182897</v>
      </c>
      <c r="E109" s="33"/>
      <c r="F109" s="33"/>
    </row>
    <row r="110" spans="1:7" s="34" customFormat="1" outlineLevel="2" x14ac:dyDescent="0.2">
      <c r="A110" s="208" t="s">
        <v>198</v>
      </c>
      <c r="B110" s="31"/>
      <c r="C110" s="32"/>
      <c r="D110" s="32"/>
      <c r="E110" s="33"/>
      <c r="F110" s="33"/>
    </row>
    <row r="111" spans="1:7" s="34" customFormat="1" outlineLevel="2" x14ac:dyDescent="0.2">
      <c r="A111" s="197" t="s">
        <v>199</v>
      </c>
      <c r="B111" s="31"/>
      <c r="C111" s="32">
        <v>264827</v>
      </c>
      <c r="D111" s="32">
        <v>264827</v>
      </c>
      <c r="E111" s="33"/>
      <c r="F111" s="33"/>
    </row>
    <row r="112" spans="1:7" s="34" customFormat="1" outlineLevel="2" x14ac:dyDescent="0.2">
      <c r="A112" s="196" t="s">
        <v>200</v>
      </c>
      <c r="B112" s="26">
        <v>311</v>
      </c>
      <c r="C112" s="32"/>
      <c r="D112" s="32"/>
      <c r="E112" s="33"/>
      <c r="F112" s="33"/>
    </row>
    <row r="113" spans="1:7" x14ac:dyDescent="0.2">
      <c r="A113" s="196" t="s">
        <v>148</v>
      </c>
      <c r="B113" s="26">
        <v>312</v>
      </c>
      <c r="C113" s="27"/>
      <c r="D113" s="27"/>
    </row>
    <row r="114" spans="1:7" x14ac:dyDescent="0.2">
      <c r="A114" s="196" t="s">
        <v>201</v>
      </c>
      <c r="B114" s="26">
        <v>313</v>
      </c>
      <c r="C114" s="41">
        <f>SUM(C115:C116)</f>
        <v>645308</v>
      </c>
      <c r="D114" s="41">
        <f>SUM(D115:D116)</f>
        <v>108057</v>
      </c>
    </row>
    <row r="115" spans="1:7" s="34" customFormat="1" outlineLevel="1" x14ac:dyDescent="0.2">
      <c r="A115" s="201" t="s">
        <v>178</v>
      </c>
      <c r="B115" s="31"/>
      <c r="C115" s="32"/>
      <c r="D115" s="32"/>
      <c r="E115" s="33"/>
      <c r="F115" s="33"/>
    </row>
    <row r="116" spans="1:7" s="34" customFormat="1" outlineLevel="1" x14ac:dyDescent="0.2">
      <c r="A116" s="197" t="s">
        <v>179</v>
      </c>
      <c r="B116" s="31"/>
      <c r="C116" s="32">
        <v>645308</v>
      </c>
      <c r="D116" s="32">
        <v>108057</v>
      </c>
      <c r="E116" s="33"/>
      <c r="F116" s="33"/>
    </row>
    <row r="117" spans="1:7" x14ac:dyDescent="0.2">
      <c r="A117" s="196" t="s">
        <v>202</v>
      </c>
      <c r="B117" s="26">
        <v>314</v>
      </c>
      <c r="C117" s="41">
        <f>SUM(C118:C119)</f>
        <v>33567</v>
      </c>
      <c r="D117" s="41">
        <f>SUM(D118:D119)</f>
        <v>0</v>
      </c>
    </row>
    <row r="118" spans="1:7" s="34" customFormat="1" outlineLevel="1" x14ac:dyDescent="0.2">
      <c r="A118" s="201" t="s">
        <v>181</v>
      </c>
      <c r="B118" s="31"/>
      <c r="C118" s="32"/>
      <c r="D118" s="32"/>
      <c r="E118" s="33"/>
      <c r="F118" s="33"/>
    </row>
    <row r="119" spans="1:7" s="34" customFormat="1" outlineLevel="1" x14ac:dyDescent="0.2">
      <c r="A119" s="197" t="s">
        <v>182</v>
      </c>
      <c r="B119" s="31"/>
      <c r="C119" s="32">
        <v>33567</v>
      </c>
      <c r="D119" s="32"/>
      <c r="E119" s="33"/>
      <c r="F119" s="33"/>
    </row>
    <row r="120" spans="1:7" x14ac:dyDescent="0.2">
      <c r="A120" s="196" t="s">
        <v>203</v>
      </c>
      <c r="B120" s="26">
        <v>315</v>
      </c>
      <c r="C120" s="27">
        <v>1505146</v>
      </c>
      <c r="D120" s="27">
        <v>1468689</v>
      </c>
    </row>
    <row r="121" spans="1:7" x14ac:dyDescent="0.2">
      <c r="A121" s="196" t="s">
        <v>204</v>
      </c>
      <c r="B121" s="26">
        <v>316</v>
      </c>
      <c r="C121" s="27">
        <v>1923123</v>
      </c>
      <c r="D121" s="27">
        <v>1804842</v>
      </c>
    </row>
    <row r="122" spans="1:7" x14ac:dyDescent="0.2">
      <c r="A122" s="196" t="s">
        <v>185</v>
      </c>
      <c r="B122" s="26">
        <v>317</v>
      </c>
      <c r="C122" s="27">
        <v>204778</v>
      </c>
      <c r="D122" s="27">
        <v>204778</v>
      </c>
    </row>
    <row r="123" spans="1:7" ht="15" customHeight="1" x14ac:dyDescent="0.2">
      <c r="A123" s="196" t="s">
        <v>205</v>
      </c>
      <c r="B123" s="26">
        <v>318</v>
      </c>
      <c r="C123" s="27"/>
      <c r="D123" s="27"/>
    </row>
    <row r="124" spans="1:7" x14ac:dyDescent="0.2">
      <c r="A124" s="196" t="s">
        <v>206</v>
      </c>
      <c r="B124" s="26">
        <v>319</v>
      </c>
      <c r="C124" s="27"/>
      <c r="D124" s="27"/>
    </row>
    <row r="125" spans="1:7" x14ac:dyDescent="0.2">
      <c r="A125" s="196" t="s">
        <v>188</v>
      </c>
      <c r="B125" s="26">
        <v>320</v>
      </c>
      <c r="C125" s="27"/>
      <c r="D125" s="27"/>
    </row>
    <row r="126" spans="1:7" x14ac:dyDescent="0.2">
      <c r="A126" s="196" t="s">
        <v>207</v>
      </c>
      <c r="B126" s="26">
        <v>321</v>
      </c>
      <c r="C126" s="27">
        <f>SUM(C127:C128)</f>
        <v>1355796</v>
      </c>
      <c r="D126" s="27">
        <f>SUM(D127:D128)</f>
        <v>1355796</v>
      </c>
      <c r="G126" s="34"/>
    </row>
    <row r="127" spans="1:7" x14ac:dyDescent="0.2">
      <c r="A127" s="25" t="s">
        <v>208</v>
      </c>
      <c r="B127" s="26"/>
      <c r="C127" s="27">
        <v>1355796</v>
      </c>
      <c r="D127" s="27">
        <v>1355796</v>
      </c>
      <c r="G127" s="34"/>
    </row>
    <row r="128" spans="1:7" x14ac:dyDescent="0.2">
      <c r="A128" s="25" t="s">
        <v>139</v>
      </c>
      <c r="B128" s="26"/>
      <c r="C128" s="27"/>
      <c r="D128" s="27"/>
      <c r="G128" s="34"/>
    </row>
    <row r="129" spans="1:6" s="24" customFormat="1" x14ac:dyDescent="0.2">
      <c r="A129" s="198" t="s">
        <v>209</v>
      </c>
      <c r="B129" s="36">
        <v>400</v>
      </c>
      <c r="C129" s="37">
        <f>C107+C113+C114+C117+C120+C121+C126+C122+C123+C124+C125</f>
        <v>6088117</v>
      </c>
      <c r="D129" s="37">
        <f>D107+D113+D114+D117+D120+D121+D126+D122+D123+D124+D125</f>
        <v>5389886</v>
      </c>
      <c r="E129" s="23"/>
      <c r="F129" s="23"/>
    </row>
    <row r="130" spans="1:6" s="24" customFormat="1" x14ac:dyDescent="0.2">
      <c r="A130" s="198" t="s">
        <v>210</v>
      </c>
      <c r="B130" s="21"/>
      <c r="C130" s="22"/>
      <c r="D130" s="22"/>
      <c r="E130" s="23"/>
      <c r="F130" s="23"/>
    </row>
    <row r="131" spans="1:6" x14ac:dyDescent="0.2">
      <c r="A131" s="196" t="s">
        <v>211</v>
      </c>
      <c r="B131" s="26">
        <v>410</v>
      </c>
      <c r="C131" s="27">
        <v>4405169</v>
      </c>
      <c r="D131" s="27">
        <v>4405169</v>
      </c>
    </row>
    <row r="132" spans="1:6" x14ac:dyDescent="0.2">
      <c r="A132" s="196" t="s">
        <v>212</v>
      </c>
      <c r="B132" s="26">
        <v>411</v>
      </c>
      <c r="C132" s="27"/>
      <c r="D132" s="27"/>
    </row>
    <row r="133" spans="1:6" x14ac:dyDescent="0.2">
      <c r="A133" s="196" t="s">
        <v>213</v>
      </c>
      <c r="B133" s="26">
        <v>412</v>
      </c>
      <c r="C133" s="27"/>
      <c r="D133" s="27"/>
    </row>
    <row r="134" spans="1:6" x14ac:dyDescent="0.2">
      <c r="A134" s="196" t="s">
        <v>214</v>
      </c>
      <c r="B134" s="26">
        <v>413</v>
      </c>
      <c r="C134" s="27">
        <v>296311</v>
      </c>
      <c r="D134" s="27">
        <v>263158</v>
      </c>
    </row>
    <row r="135" spans="1:6" x14ac:dyDescent="0.2">
      <c r="A135" s="196" t="s">
        <v>215</v>
      </c>
      <c r="B135" s="26">
        <v>414</v>
      </c>
      <c r="C135" s="27">
        <v>72670781</v>
      </c>
      <c r="D135" s="27">
        <v>70690524</v>
      </c>
    </row>
    <row r="136" spans="1:6" x14ac:dyDescent="0.2">
      <c r="A136" s="196" t="s">
        <v>216</v>
      </c>
      <c r="B136" s="26">
        <v>415</v>
      </c>
      <c r="C136" s="27"/>
      <c r="D136" s="27"/>
    </row>
    <row r="137" spans="1:6" s="24" customFormat="1" x14ac:dyDescent="0.2">
      <c r="A137" s="198" t="s">
        <v>217</v>
      </c>
      <c r="B137" s="36">
        <v>420</v>
      </c>
      <c r="C137" s="37">
        <f>SUM(C130:C136)</f>
        <v>77372261</v>
      </c>
      <c r="D137" s="37">
        <f>SUM(D130:D136)</f>
        <v>75358851</v>
      </c>
      <c r="E137" s="23"/>
      <c r="F137" s="23"/>
    </row>
    <row r="138" spans="1:6" s="24" customFormat="1" x14ac:dyDescent="0.2">
      <c r="A138" s="198" t="s">
        <v>218</v>
      </c>
      <c r="B138" s="36">
        <v>421</v>
      </c>
      <c r="C138" s="22"/>
      <c r="D138" s="22"/>
      <c r="E138" s="23"/>
      <c r="F138" s="23"/>
    </row>
    <row r="139" spans="1:6" s="24" customFormat="1" x14ac:dyDescent="0.2">
      <c r="A139" s="198" t="s">
        <v>219</v>
      </c>
      <c r="B139" s="36">
        <v>500</v>
      </c>
      <c r="C139" s="37">
        <f>C137+C138</f>
        <v>77372261</v>
      </c>
      <c r="D139" s="37">
        <f>D137+D138</f>
        <v>75358851</v>
      </c>
      <c r="E139" s="23"/>
      <c r="F139" s="23"/>
    </row>
    <row r="140" spans="1:6" s="24" customFormat="1" x14ac:dyDescent="0.2">
      <c r="A140" s="198" t="s">
        <v>220</v>
      </c>
      <c r="B140" s="36"/>
      <c r="C140" s="37">
        <f>C104+C129+C139</f>
        <v>117295306</v>
      </c>
      <c r="D140" s="37">
        <f>D104+D129+D139</f>
        <v>111988788</v>
      </c>
      <c r="E140" s="23"/>
      <c r="F140" s="23"/>
    </row>
    <row r="141" spans="1:6" s="24" customFormat="1" x14ac:dyDescent="0.2">
      <c r="A141" s="42"/>
      <c r="B141" s="43"/>
      <c r="C141" s="44"/>
      <c r="D141" s="44"/>
      <c r="E141" s="23"/>
      <c r="F141" s="23"/>
    </row>
    <row r="142" spans="1:6" x14ac:dyDescent="0.2">
      <c r="A142" s="16"/>
      <c r="B142" s="45"/>
      <c r="C142" s="46"/>
      <c r="D142" s="46"/>
    </row>
    <row r="143" spans="1:6" s="10" customFormat="1" x14ac:dyDescent="0.2">
      <c r="A143" s="47" t="s">
        <v>101</v>
      </c>
      <c r="B143" s="14"/>
      <c r="C143" s="14"/>
      <c r="D143" s="14"/>
      <c r="E143" s="4"/>
      <c r="F143" s="4"/>
    </row>
    <row r="144" spans="1:6" s="10" customFormat="1" ht="15" x14ac:dyDescent="0.35">
      <c r="A144" s="47" t="s">
        <v>102</v>
      </c>
      <c r="B144" s="48"/>
      <c r="C144" s="49" t="s">
        <v>103</v>
      </c>
      <c r="D144" s="49"/>
      <c r="E144" s="4"/>
      <c r="F144" s="4"/>
    </row>
    <row r="145" spans="1:6" s="10" customFormat="1" x14ac:dyDescent="0.2">
      <c r="A145" s="50"/>
      <c r="B145" s="45"/>
      <c r="C145" s="45"/>
      <c r="D145" s="247"/>
      <c r="E145" s="4"/>
      <c r="F145" s="4"/>
    </row>
    <row r="146" spans="1:6" s="10" customFormat="1" x14ac:dyDescent="0.2">
      <c r="A146" s="52"/>
      <c r="B146" s="2"/>
      <c r="C146" s="3"/>
      <c r="D146" s="11"/>
      <c r="E146" s="4"/>
      <c r="F146" s="4"/>
    </row>
    <row r="147" spans="1:6" s="10" customFormat="1" x14ac:dyDescent="0.2">
      <c r="A147" s="52" t="s">
        <v>104</v>
      </c>
      <c r="B147" s="24"/>
      <c r="C147" s="49" t="s">
        <v>105</v>
      </c>
      <c r="D147" s="53"/>
      <c r="E147" s="4"/>
      <c r="F147" s="4"/>
    </row>
    <row r="148" spans="1:6" ht="15" x14ac:dyDescent="0.2">
      <c r="A148" s="54"/>
      <c r="C148" s="55"/>
    </row>
    <row r="149" spans="1:6" x14ac:dyDescent="0.2">
      <c r="A149" s="56" t="s">
        <v>100</v>
      </c>
    </row>
    <row r="150" spans="1:6" x14ac:dyDescent="0.2">
      <c r="A150" s="57"/>
      <c r="B150" s="58"/>
      <c r="C150" s="59"/>
      <c r="D150" s="60"/>
    </row>
  </sheetData>
  <mergeCells count="5">
    <mergeCell ref="A18:A19"/>
    <mergeCell ref="B18:B19"/>
    <mergeCell ref="C18:C19"/>
    <mergeCell ref="D18:D19"/>
    <mergeCell ref="C13:D13"/>
  </mergeCells>
  <pageMargins left="0.70866141732283472" right="0.70866141732283472" top="0.39370078740157483" bottom="0.43307086614173229" header="0.19685039370078741" footer="0.31496062992125984"/>
  <pageSetup paperSize="9" scale="40" firstPageNumber="0" orientation="portrait" r:id="rId1"/>
  <headerFooter>
    <oddHeader>&amp;R&amp;A</oddHeader>
  </headerFooter>
  <rowBreaks count="1" manualBreakCount="1">
    <brk id="78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view="pageBreakPreview" zoomScale="80" zoomScaleNormal="75" zoomScaleSheetLayoutView="80" workbookViewId="0">
      <selection activeCell="D20" sqref="D20"/>
    </sheetView>
  </sheetViews>
  <sheetFormatPr defaultColWidth="9.28515625" defaultRowHeight="12.75" x14ac:dyDescent="0.2"/>
  <cols>
    <col min="1" max="1" width="64" style="66" customWidth="1"/>
    <col min="2" max="2" width="7.7109375" style="66" customWidth="1"/>
    <col min="3" max="3" width="22.28515625" style="66" customWidth="1"/>
    <col min="4" max="4" width="21.140625" style="66" customWidth="1"/>
    <col min="5" max="5" width="14.85546875" style="62" customWidth="1"/>
    <col min="6" max="6" width="11.28515625" style="63" bestFit="1" customWidth="1"/>
    <col min="7" max="7" width="14.5703125" style="64" customWidth="1"/>
    <col min="8" max="8" width="9.28515625" style="65"/>
    <col min="9" max="10" width="9.28515625" style="66"/>
    <col min="11" max="11" width="9.28515625" style="66" customWidth="1"/>
    <col min="12" max="16" width="9.28515625" style="66"/>
    <col min="17" max="17" width="9.28515625" style="66" customWidth="1"/>
    <col min="18" max="20" width="9.28515625" style="66"/>
    <col min="21" max="21" width="9.28515625" style="66" customWidth="1"/>
    <col min="22" max="23" width="9.28515625" style="66"/>
    <col min="24" max="25" width="9.28515625" style="66" customWidth="1"/>
    <col min="26" max="46" width="9.28515625" style="66"/>
    <col min="47" max="47" width="9.28515625" style="66" customWidth="1"/>
    <col min="48" max="54" width="9.28515625" style="66"/>
    <col min="55" max="55" width="9.28515625" style="66" customWidth="1"/>
    <col min="56" max="88" width="9.28515625" style="66"/>
    <col min="89" max="89" width="9.28515625" style="66" customWidth="1"/>
    <col min="90" max="16384" width="9.28515625" style="66"/>
  </cols>
  <sheetData>
    <row r="1" spans="1:8" x14ac:dyDescent="0.2">
      <c r="A1" s="61"/>
      <c r="B1" s="61"/>
      <c r="D1" s="251" t="s">
        <v>226</v>
      </c>
    </row>
    <row r="2" spans="1:8" x14ac:dyDescent="0.2">
      <c r="A2" s="148"/>
      <c r="B2" s="148"/>
      <c r="C2" s="146"/>
      <c r="D2" s="251" t="s">
        <v>227</v>
      </c>
    </row>
    <row r="3" spans="1:8" x14ac:dyDescent="0.2">
      <c r="A3" s="148"/>
      <c r="B3" s="148"/>
      <c r="C3" s="146"/>
      <c r="D3" s="251" t="s">
        <v>228</v>
      </c>
    </row>
    <row r="4" spans="1:8" x14ac:dyDescent="0.2">
      <c r="A4" s="148"/>
      <c r="B4" s="148"/>
      <c r="C4" s="146"/>
      <c r="D4" s="251" t="s">
        <v>229</v>
      </c>
    </row>
    <row r="5" spans="1:8" x14ac:dyDescent="0.2">
      <c r="A5" s="61"/>
      <c r="B5" s="61"/>
      <c r="D5" s="252" t="s">
        <v>230</v>
      </c>
    </row>
    <row r="6" spans="1:8" x14ac:dyDescent="0.2">
      <c r="A6" s="61"/>
      <c r="B6" s="61"/>
    </row>
    <row r="7" spans="1:8" x14ac:dyDescent="0.2">
      <c r="A7" s="210" t="s">
        <v>231</v>
      </c>
      <c r="B7" s="67"/>
      <c r="C7" s="45"/>
      <c r="D7" s="45"/>
    </row>
    <row r="8" spans="1:8" x14ac:dyDescent="0.2">
      <c r="A8" s="210" t="s">
        <v>232</v>
      </c>
      <c r="B8" s="67"/>
      <c r="C8" s="3" t="str">
        <f>Ф1!C6</f>
        <v>Ulba Metallurgical Plant JSC</v>
      </c>
    </row>
    <row r="9" spans="1:8" x14ac:dyDescent="0.2">
      <c r="A9" s="210" t="s">
        <v>233</v>
      </c>
      <c r="B9" s="67"/>
      <c r="C9" s="15">
        <f>Ф1!C16</f>
        <v>44651</v>
      </c>
      <c r="D9" s="45"/>
    </row>
    <row r="10" spans="1:8" x14ac:dyDescent="0.2">
      <c r="A10" s="68"/>
      <c r="B10" s="68"/>
      <c r="C10" s="253"/>
      <c r="D10" s="254" t="s">
        <v>237</v>
      </c>
    </row>
    <row r="11" spans="1:8" s="73" customFormat="1" ht="25.5" customHeight="1" x14ac:dyDescent="0.2">
      <c r="A11" s="270" t="s">
        <v>234</v>
      </c>
      <c r="B11" s="272" t="s">
        <v>114</v>
      </c>
      <c r="C11" s="274" t="s">
        <v>235</v>
      </c>
      <c r="D11" s="274" t="s">
        <v>236</v>
      </c>
      <c r="E11" s="69"/>
      <c r="F11" s="70"/>
      <c r="G11" s="71"/>
      <c r="H11" s="72"/>
    </row>
    <row r="12" spans="1:8" s="73" customFormat="1" x14ac:dyDescent="0.2">
      <c r="A12" s="271"/>
      <c r="B12" s="273"/>
      <c r="C12" s="275"/>
      <c r="D12" s="275"/>
      <c r="E12" s="74"/>
      <c r="F12" s="74"/>
      <c r="G12" s="75"/>
      <c r="H12" s="72"/>
    </row>
    <row r="13" spans="1:8" x14ac:dyDescent="0.2">
      <c r="A13" s="211" t="s">
        <v>238</v>
      </c>
      <c r="B13" s="77" t="s">
        <v>1</v>
      </c>
      <c r="C13" s="255">
        <v>20151639</v>
      </c>
      <c r="D13" s="255">
        <v>10349343</v>
      </c>
      <c r="E13" s="78"/>
    </row>
    <row r="14" spans="1:8" x14ac:dyDescent="0.2">
      <c r="A14" s="211" t="s">
        <v>239</v>
      </c>
      <c r="B14" s="77" t="s">
        <v>2</v>
      </c>
      <c r="C14" s="255">
        <v>14209986</v>
      </c>
      <c r="D14" s="255">
        <v>7219966</v>
      </c>
      <c r="E14" s="79"/>
      <c r="G14" s="80"/>
    </row>
    <row r="15" spans="1:8" s="86" customFormat="1" x14ac:dyDescent="0.2">
      <c r="A15" s="212" t="s">
        <v>240</v>
      </c>
      <c r="B15" s="81" t="s">
        <v>3</v>
      </c>
      <c r="C15" s="256">
        <f>C13-C14</f>
        <v>5941653</v>
      </c>
      <c r="D15" s="256">
        <f>D13-D14</f>
        <v>3129377</v>
      </c>
      <c r="E15" s="82"/>
      <c r="F15" s="83"/>
      <c r="G15" s="84"/>
      <c r="H15" s="85"/>
    </row>
    <row r="16" spans="1:8" x14ac:dyDescent="0.2">
      <c r="A16" s="213" t="s">
        <v>241</v>
      </c>
      <c r="B16" s="77" t="s">
        <v>4</v>
      </c>
      <c r="C16" s="255">
        <v>448782</v>
      </c>
      <c r="D16" s="255">
        <v>264783</v>
      </c>
      <c r="E16" s="79"/>
    </row>
    <row r="17" spans="1:8" x14ac:dyDescent="0.2">
      <c r="A17" s="213" t="s">
        <v>242</v>
      </c>
      <c r="B17" s="77" t="s">
        <v>5</v>
      </c>
      <c r="C17" s="255">
        <v>871378</v>
      </c>
      <c r="D17" s="255">
        <v>697157</v>
      </c>
      <c r="E17" s="79"/>
    </row>
    <row r="18" spans="1:8" s="86" customFormat="1" x14ac:dyDescent="0.2">
      <c r="A18" s="214" t="s">
        <v>243</v>
      </c>
      <c r="B18" s="81" t="s">
        <v>11</v>
      </c>
      <c r="C18" s="256">
        <f>C15-C16-C17</f>
        <v>4621493</v>
      </c>
      <c r="D18" s="256">
        <f>D15-D16-D17</f>
        <v>2167437</v>
      </c>
      <c r="E18" s="82"/>
      <c r="F18" s="83"/>
      <c r="G18" s="84"/>
      <c r="H18" s="85"/>
    </row>
    <row r="19" spans="1:8" x14ac:dyDescent="0.2">
      <c r="A19" s="213" t="s">
        <v>244</v>
      </c>
      <c r="B19" s="77" t="s">
        <v>12</v>
      </c>
      <c r="C19" s="255">
        <v>1630096</v>
      </c>
      <c r="D19" s="255">
        <v>183624</v>
      </c>
      <c r="E19" s="79"/>
    </row>
    <row r="20" spans="1:8" x14ac:dyDescent="0.2">
      <c r="A20" s="213" t="s">
        <v>245</v>
      </c>
      <c r="B20" s="77" t="s">
        <v>13</v>
      </c>
      <c r="C20" s="255">
        <v>609231</v>
      </c>
      <c r="D20" s="255">
        <v>83058</v>
      </c>
      <c r="E20" s="79"/>
    </row>
    <row r="21" spans="1:8" ht="25.5" x14ac:dyDescent="0.2">
      <c r="A21" s="213" t="s">
        <v>246</v>
      </c>
      <c r="B21" s="77" t="s">
        <v>14</v>
      </c>
      <c r="C21" s="255">
        <v>-1512703</v>
      </c>
      <c r="D21" s="255">
        <v>-771511</v>
      </c>
      <c r="E21" s="79"/>
    </row>
    <row r="22" spans="1:8" x14ac:dyDescent="0.2">
      <c r="A22" s="213" t="s">
        <v>247</v>
      </c>
      <c r="B22" s="77" t="s">
        <v>15</v>
      </c>
      <c r="C22" s="255">
        <v>20561</v>
      </c>
      <c r="D22" s="255">
        <v>41491</v>
      </c>
      <c r="E22" s="79"/>
    </row>
    <row r="23" spans="1:8" x14ac:dyDescent="0.2">
      <c r="A23" s="213" t="s">
        <v>248</v>
      </c>
      <c r="B23" s="77" t="s">
        <v>16</v>
      </c>
      <c r="C23" s="255">
        <v>850866</v>
      </c>
      <c r="D23" s="255">
        <v>314890</v>
      </c>
      <c r="E23" s="79"/>
    </row>
    <row r="24" spans="1:8" s="86" customFormat="1" x14ac:dyDescent="0.2">
      <c r="A24" s="214" t="s">
        <v>249</v>
      </c>
      <c r="B24" s="81">
        <v>100</v>
      </c>
      <c r="C24" s="256">
        <f>C18+C19-C20+C21+C22-C23</f>
        <v>3299350</v>
      </c>
      <c r="D24" s="256">
        <f>D18+D19-D20+D21+D22-D23</f>
        <v>1223093</v>
      </c>
      <c r="E24" s="82"/>
      <c r="F24" s="83"/>
      <c r="G24" s="84"/>
      <c r="H24" s="85"/>
    </row>
    <row r="25" spans="1:8" x14ac:dyDescent="0.2">
      <c r="A25" s="215" t="s">
        <v>250</v>
      </c>
      <c r="B25" s="77" t="s">
        <v>17</v>
      </c>
      <c r="C25" s="255">
        <v>1319093</v>
      </c>
      <c r="D25" s="255">
        <v>488789</v>
      </c>
      <c r="E25" s="79"/>
      <c r="F25" s="87"/>
      <c r="G25" s="80"/>
      <c r="H25" s="88"/>
    </row>
    <row r="26" spans="1:8" s="86" customFormat="1" x14ac:dyDescent="0.2">
      <c r="A26" s="214" t="s">
        <v>251</v>
      </c>
      <c r="B26" s="81" t="s">
        <v>18</v>
      </c>
      <c r="C26" s="256">
        <f>C24-C25</f>
        <v>1980257</v>
      </c>
      <c r="D26" s="256">
        <f>D24-D25</f>
        <v>734304</v>
      </c>
      <c r="E26" s="82"/>
      <c r="F26" s="83"/>
      <c r="G26" s="84"/>
      <c r="H26" s="85"/>
    </row>
    <row r="27" spans="1:8" x14ac:dyDescent="0.2">
      <c r="A27" s="213" t="s">
        <v>252</v>
      </c>
      <c r="B27" s="77" t="s">
        <v>19</v>
      </c>
      <c r="C27" s="255"/>
      <c r="D27" s="255"/>
      <c r="E27" s="79"/>
    </row>
    <row r="28" spans="1:8" s="86" customFormat="1" x14ac:dyDescent="0.2">
      <c r="A28" s="214" t="s">
        <v>253</v>
      </c>
      <c r="B28" s="81">
        <v>300</v>
      </c>
      <c r="C28" s="256">
        <f>C26+C27</f>
        <v>1980257</v>
      </c>
      <c r="D28" s="256">
        <f>D26+D27</f>
        <v>734304</v>
      </c>
      <c r="E28" s="82"/>
      <c r="F28" s="89"/>
      <c r="G28" s="80"/>
      <c r="H28" s="88"/>
    </row>
    <row r="29" spans="1:8" x14ac:dyDescent="0.2">
      <c r="A29" s="213" t="s">
        <v>254</v>
      </c>
      <c r="B29" s="77"/>
      <c r="C29" s="255">
        <f t="shared" ref="C29:D29" si="0">C28-C30</f>
        <v>1980257</v>
      </c>
      <c r="D29" s="255">
        <f t="shared" si="0"/>
        <v>734304</v>
      </c>
      <c r="E29" s="79"/>
    </row>
    <row r="30" spans="1:8" x14ac:dyDescent="0.2">
      <c r="A30" s="213" t="s">
        <v>218</v>
      </c>
      <c r="B30" s="77"/>
      <c r="C30" s="255"/>
      <c r="D30" s="255"/>
      <c r="E30" s="79"/>
    </row>
    <row r="31" spans="1:8" x14ac:dyDescent="0.2">
      <c r="A31" s="214" t="s">
        <v>255</v>
      </c>
      <c r="B31" s="81">
        <v>400</v>
      </c>
      <c r="C31" s="256">
        <f>C42+C48</f>
        <v>33153</v>
      </c>
      <c r="D31" s="256">
        <f>D42+D48</f>
        <v>-1698</v>
      </c>
      <c r="E31" s="79"/>
      <c r="F31" s="87"/>
      <c r="G31" s="80"/>
      <c r="H31" s="88"/>
    </row>
    <row r="32" spans="1:8" x14ac:dyDescent="0.2">
      <c r="A32" s="215" t="s">
        <v>256</v>
      </c>
      <c r="B32" s="77"/>
      <c r="C32" s="255"/>
      <c r="D32" s="255"/>
    </row>
    <row r="33" spans="1:5" ht="25.5" x14ac:dyDescent="0.2">
      <c r="A33" s="215" t="s">
        <v>257</v>
      </c>
      <c r="B33" s="77">
        <v>410</v>
      </c>
      <c r="C33" s="255"/>
      <c r="D33" s="255"/>
      <c r="E33" s="79"/>
    </row>
    <row r="34" spans="1:5" ht="25.5" x14ac:dyDescent="0.2">
      <c r="A34" s="76" t="s">
        <v>258</v>
      </c>
      <c r="B34" s="77" t="s">
        <v>20</v>
      </c>
      <c r="C34" s="255"/>
      <c r="D34" s="255"/>
      <c r="E34" s="79"/>
    </row>
    <row r="35" spans="1:5" x14ac:dyDescent="0.2">
      <c r="A35" s="215" t="s">
        <v>259</v>
      </c>
      <c r="B35" s="77" t="s">
        <v>21</v>
      </c>
      <c r="C35" s="255"/>
      <c r="D35" s="255"/>
      <c r="E35" s="79"/>
    </row>
    <row r="36" spans="1:5" x14ac:dyDescent="0.2">
      <c r="A36" s="215" t="s">
        <v>260</v>
      </c>
      <c r="B36" s="77" t="s">
        <v>22</v>
      </c>
      <c r="C36" s="255"/>
      <c r="D36" s="255"/>
      <c r="E36" s="79"/>
    </row>
    <row r="37" spans="1:5" x14ac:dyDescent="0.2">
      <c r="A37" s="215" t="s">
        <v>261</v>
      </c>
      <c r="B37" s="77" t="s">
        <v>23</v>
      </c>
      <c r="C37" s="255">
        <v>33153</v>
      </c>
      <c r="D37" s="255">
        <v>-1698</v>
      </c>
      <c r="E37" s="79"/>
    </row>
    <row r="38" spans="1:5" x14ac:dyDescent="0.2">
      <c r="A38" s="215" t="s">
        <v>262</v>
      </c>
      <c r="B38" s="77" t="s">
        <v>24</v>
      </c>
      <c r="C38" s="255"/>
      <c r="D38" s="255"/>
      <c r="E38" s="79"/>
    </row>
    <row r="39" spans="1:5" x14ac:dyDescent="0.2">
      <c r="A39" s="215" t="s">
        <v>263</v>
      </c>
      <c r="B39" s="77" t="s">
        <v>25</v>
      </c>
      <c r="C39" s="255"/>
      <c r="D39" s="255"/>
      <c r="E39" s="79"/>
    </row>
    <row r="40" spans="1:5" x14ac:dyDescent="0.2">
      <c r="A40" s="215" t="s">
        <v>264</v>
      </c>
      <c r="B40" s="77" t="s">
        <v>26</v>
      </c>
      <c r="C40" s="255"/>
      <c r="D40" s="255"/>
      <c r="E40" s="79"/>
    </row>
    <row r="41" spans="1:5" ht="19.149999999999999" customHeight="1" x14ac:dyDescent="0.2">
      <c r="A41" s="215" t="s">
        <v>265</v>
      </c>
      <c r="B41" s="77" t="s">
        <v>27</v>
      </c>
      <c r="C41" s="255"/>
      <c r="D41" s="255"/>
      <c r="E41" s="79"/>
    </row>
    <row r="42" spans="1:5" ht="51.75" customHeight="1" x14ac:dyDescent="0.2">
      <c r="A42" s="214" t="s">
        <v>266</v>
      </c>
      <c r="B42" s="81" t="s">
        <v>28</v>
      </c>
      <c r="C42" s="255">
        <f>SUM(C33:C41)</f>
        <v>33153</v>
      </c>
      <c r="D42" s="255">
        <f>SUM(D33:D41)</f>
        <v>-1698</v>
      </c>
      <c r="E42" s="79"/>
    </row>
    <row r="43" spans="1:5" ht="25.5" customHeight="1" x14ac:dyDescent="0.2">
      <c r="A43" s="215" t="s">
        <v>267</v>
      </c>
      <c r="B43" s="77" t="s">
        <v>29</v>
      </c>
      <c r="C43" s="255"/>
      <c r="D43" s="255"/>
      <c r="E43" s="79"/>
    </row>
    <row r="44" spans="1:5" ht="46.5" customHeight="1" x14ac:dyDescent="0.2">
      <c r="A44" s="76" t="s">
        <v>268</v>
      </c>
      <c r="B44" s="77" t="s">
        <v>30</v>
      </c>
      <c r="C44" s="255"/>
      <c r="D44" s="255"/>
      <c r="E44" s="79"/>
    </row>
    <row r="45" spans="1:5" ht="19.149999999999999" customHeight="1" x14ac:dyDescent="0.2">
      <c r="A45" s="215" t="s">
        <v>269</v>
      </c>
      <c r="B45" s="77" t="s">
        <v>31</v>
      </c>
      <c r="C45" s="255"/>
      <c r="D45" s="255"/>
      <c r="E45" s="79"/>
    </row>
    <row r="46" spans="1:5" ht="19.149999999999999" customHeight="1" x14ac:dyDescent="0.2">
      <c r="A46" s="215" t="s">
        <v>265</v>
      </c>
      <c r="B46" s="77" t="s">
        <v>32</v>
      </c>
      <c r="C46" s="255"/>
      <c r="D46" s="255"/>
      <c r="E46" s="79"/>
    </row>
    <row r="47" spans="1:5" ht="34.5" customHeight="1" x14ac:dyDescent="0.2">
      <c r="A47" s="215" t="s">
        <v>270</v>
      </c>
      <c r="B47" s="77" t="s">
        <v>33</v>
      </c>
      <c r="C47" s="255"/>
      <c r="D47" s="255"/>
      <c r="E47" s="79"/>
    </row>
    <row r="48" spans="1:5" ht="57.75" customHeight="1" x14ac:dyDescent="0.2">
      <c r="A48" s="214" t="s">
        <v>271</v>
      </c>
      <c r="B48" s="81" t="s">
        <v>34</v>
      </c>
      <c r="C48" s="255">
        <f>SUM(C43:C47)</f>
        <v>0</v>
      </c>
      <c r="D48" s="255">
        <f>SUM(D43:D47)</f>
        <v>0</v>
      </c>
      <c r="E48" s="79"/>
    </row>
    <row r="49" spans="1:8" s="86" customFormat="1" x14ac:dyDescent="0.2">
      <c r="A49" s="214" t="s">
        <v>272</v>
      </c>
      <c r="B49" s="81">
        <v>500</v>
      </c>
      <c r="C49" s="256">
        <f>C28+C31</f>
        <v>2013410</v>
      </c>
      <c r="D49" s="256">
        <f>D28+D31</f>
        <v>732606</v>
      </c>
      <c r="E49" s="82"/>
      <c r="F49" s="83"/>
      <c r="G49" s="84"/>
      <c r="H49" s="85"/>
    </row>
    <row r="50" spans="1:8" x14ac:dyDescent="0.2">
      <c r="A50" s="215" t="s">
        <v>273</v>
      </c>
      <c r="B50" s="77"/>
      <c r="C50" s="255"/>
      <c r="D50" s="255"/>
    </row>
    <row r="51" spans="1:8" x14ac:dyDescent="0.2">
      <c r="A51" s="213" t="s">
        <v>274</v>
      </c>
      <c r="B51" s="77"/>
      <c r="C51" s="255">
        <f t="shared" ref="C51:D51" si="1">C49-C52</f>
        <v>2013410</v>
      </c>
      <c r="D51" s="255">
        <f t="shared" si="1"/>
        <v>732606</v>
      </c>
    </row>
    <row r="52" spans="1:8" x14ac:dyDescent="0.2">
      <c r="A52" s="213" t="s">
        <v>275</v>
      </c>
      <c r="B52" s="77"/>
      <c r="C52" s="255"/>
      <c r="D52" s="257"/>
    </row>
    <row r="53" spans="1:8" s="86" customFormat="1" x14ac:dyDescent="0.2">
      <c r="A53" s="216" t="s">
        <v>276</v>
      </c>
      <c r="B53" s="81" t="s">
        <v>35</v>
      </c>
      <c r="C53" s="258"/>
      <c r="D53" s="259"/>
      <c r="E53" s="90"/>
      <c r="F53" s="83"/>
      <c r="G53" s="84"/>
      <c r="H53" s="85"/>
    </row>
    <row r="54" spans="1:8" x14ac:dyDescent="0.2">
      <c r="A54" s="213" t="s">
        <v>277</v>
      </c>
      <c r="B54" s="77"/>
      <c r="C54" s="255"/>
      <c r="D54" s="257"/>
    </row>
    <row r="55" spans="1:8" x14ac:dyDescent="0.2">
      <c r="A55" s="213" t="s">
        <v>278</v>
      </c>
      <c r="B55" s="77"/>
      <c r="C55" s="255"/>
      <c r="D55" s="257"/>
    </row>
    <row r="56" spans="1:8" x14ac:dyDescent="0.2">
      <c r="A56" s="213" t="s">
        <v>279</v>
      </c>
      <c r="B56" s="91"/>
      <c r="C56" s="260">
        <f t="shared" ref="C56:D56" si="2">C29/2433595</f>
        <v>0.81371674415833362</v>
      </c>
      <c r="D56" s="260">
        <f t="shared" si="2"/>
        <v>0.3017363201354375</v>
      </c>
    </row>
    <row r="57" spans="1:8" x14ac:dyDescent="0.2">
      <c r="A57" s="213" t="s">
        <v>280</v>
      </c>
      <c r="B57" s="91"/>
      <c r="C57" s="255"/>
      <c r="D57" s="257"/>
    </row>
    <row r="58" spans="1:8" x14ac:dyDescent="0.2">
      <c r="A58" s="213" t="s">
        <v>281</v>
      </c>
      <c r="B58" s="91"/>
      <c r="C58" s="255"/>
      <c r="D58" s="255"/>
    </row>
    <row r="59" spans="1:8" x14ac:dyDescent="0.2">
      <c r="A59" s="213" t="s">
        <v>279</v>
      </c>
      <c r="B59" s="91"/>
      <c r="C59" s="255"/>
      <c r="D59" s="255"/>
    </row>
    <row r="60" spans="1:8" x14ac:dyDescent="0.2">
      <c r="A60" s="213" t="s">
        <v>280</v>
      </c>
      <c r="B60" s="91"/>
      <c r="C60" s="255"/>
      <c r="D60" s="257"/>
    </row>
    <row r="61" spans="1:8" x14ac:dyDescent="0.2">
      <c r="A61" s="61"/>
      <c r="B61" s="61"/>
    </row>
    <row r="62" spans="1:8" s="45" customFormat="1" ht="15.75" x14ac:dyDescent="0.2">
      <c r="A62" s="92" t="s">
        <v>101</v>
      </c>
      <c r="B62" s="67"/>
      <c r="E62" s="93"/>
      <c r="F62" s="94"/>
      <c r="G62" s="95"/>
      <c r="H62" s="96"/>
    </row>
    <row r="63" spans="1:8" s="45" customFormat="1" ht="15.75" x14ac:dyDescent="0.25">
      <c r="A63" s="97" t="s">
        <v>224</v>
      </c>
      <c r="B63" s="67"/>
      <c r="C63" s="98" t="s">
        <v>103</v>
      </c>
      <c r="D63" s="247"/>
      <c r="E63" s="93"/>
      <c r="F63" s="94"/>
      <c r="G63" s="95"/>
      <c r="H63" s="96"/>
    </row>
    <row r="64" spans="1:8" s="45" customFormat="1" ht="15.75" x14ac:dyDescent="0.25">
      <c r="A64" s="97"/>
      <c r="B64" s="67"/>
      <c r="C64" s="98"/>
      <c r="D64" s="247"/>
      <c r="E64" s="93"/>
      <c r="F64" s="94"/>
      <c r="G64" s="95"/>
      <c r="H64" s="96"/>
    </row>
    <row r="65" spans="1:8" s="45" customFormat="1" ht="15.75" x14ac:dyDescent="0.25">
      <c r="A65" s="99" t="s">
        <v>221</v>
      </c>
      <c r="B65" s="67"/>
      <c r="C65" s="98" t="s">
        <v>105</v>
      </c>
      <c r="E65" s="93"/>
      <c r="F65" s="94"/>
      <c r="G65" s="95"/>
      <c r="H65" s="96"/>
    </row>
    <row r="66" spans="1:8" s="45" customFormat="1" x14ac:dyDescent="0.2">
      <c r="A66" s="100"/>
      <c r="B66" s="67"/>
      <c r="C66" s="276"/>
      <c r="D66" s="276"/>
      <c r="E66" s="93"/>
      <c r="F66" s="94"/>
      <c r="G66" s="95"/>
      <c r="H66" s="96"/>
    </row>
    <row r="67" spans="1:8" s="45" customFormat="1" x14ac:dyDescent="0.2">
      <c r="A67" s="67" t="s">
        <v>100</v>
      </c>
      <c r="B67" s="67"/>
      <c r="E67" s="93"/>
      <c r="F67" s="94"/>
      <c r="G67" s="95"/>
      <c r="H67" s="96"/>
    </row>
  </sheetData>
  <mergeCells count="5">
    <mergeCell ref="A11:A12"/>
    <mergeCell ref="B11:B12"/>
    <mergeCell ref="C11:C12"/>
    <mergeCell ref="D11:D12"/>
    <mergeCell ref="C66:D66"/>
  </mergeCells>
  <pageMargins left="0.70866141732283472" right="0.70866141732283472" top="0.54" bottom="0.46" header="0.31496062992125984" footer="0.31496062992125984"/>
  <pageSetup paperSize="9" scale="73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98"/>
  <sheetViews>
    <sheetView view="pageBreakPreview" zoomScale="73" zoomScaleNormal="80" zoomScaleSheetLayoutView="73" workbookViewId="0">
      <selection activeCell="D33" sqref="D33"/>
    </sheetView>
  </sheetViews>
  <sheetFormatPr defaultColWidth="67.28515625" defaultRowHeight="12.75" x14ac:dyDescent="0.2"/>
  <cols>
    <col min="1" max="1" width="80.7109375" style="101" customWidth="1"/>
    <col min="2" max="2" width="12.140625" style="101" customWidth="1"/>
    <col min="3" max="3" width="17.5703125" style="142" customWidth="1"/>
    <col min="4" max="4" width="16.28515625" style="142" customWidth="1"/>
    <col min="5" max="5" width="13.28515625" style="102" customWidth="1"/>
    <col min="6" max="11" width="9.28515625" style="101" customWidth="1"/>
    <col min="12" max="254" width="9.28515625" customWidth="1"/>
  </cols>
  <sheetData>
    <row r="1" spans="1:5" x14ac:dyDescent="0.2">
      <c r="C1" s="217"/>
      <c r="D1" s="218" t="s">
        <v>282</v>
      </c>
    </row>
    <row r="2" spans="1:5" x14ac:dyDescent="0.2">
      <c r="C2" s="217"/>
      <c r="D2" s="218" t="s">
        <v>283</v>
      </c>
    </row>
    <row r="3" spans="1:5" x14ac:dyDescent="0.2">
      <c r="C3" s="217"/>
      <c r="D3" s="218" t="s">
        <v>284</v>
      </c>
    </row>
    <row r="4" spans="1:5" x14ac:dyDescent="0.2">
      <c r="C4" s="217"/>
      <c r="D4" s="219" t="s">
        <v>285</v>
      </c>
    </row>
    <row r="5" spans="1:5" x14ac:dyDescent="0.2">
      <c r="C5" s="217"/>
      <c r="D5" s="218" t="s">
        <v>286</v>
      </c>
    </row>
    <row r="6" spans="1:5" x14ac:dyDescent="0.2">
      <c r="C6" s="217"/>
      <c r="D6" s="218" t="s">
        <v>285</v>
      </c>
    </row>
    <row r="7" spans="1:5" x14ac:dyDescent="0.2">
      <c r="C7" s="217"/>
      <c r="D7" s="218" t="s">
        <v>287</v>
      </c>
    </row>
    <row r="8" spans="1:5" x14ac:dyDescent="0.2">
      <c r="C8" s="217"/>
      <c r="D8" s="220"/>
    </row>
    <row r="9" spans="1:5" x14ac:dyDescent="0.2">
      <c r="C9" s="217"/>
      <c r="D9" s="220"/>
    </row>
    <row r="10" spans="1:5" ht="20.25" x14ac:dyDescent="0.2">
      <c r="A10" s="105"/>
      <c r="B10" s="51"/>
      <c r="C10" s="247"/>
      <c r="D10" s="104"/>
    </row>
    <row r="11" spans="1:5" x14ac:dyDescent="0.2">
      <c r="A11" s="106" t="s">
        <v>288</v>
      </c>
      <c r="B11" s="107"/>
      <c r="C11" s="107"/>
      <c r="D11" s="108"/>
      <c r="E11" s="108"/>
    </row>
    <row r="12" spans="1:5" x14ac:dyDescent="0.2">
      <c r="A12" s="106" t="s">
        <v>406</v>
      </c>
      <c r="B12" s="107"/>
      <c r="C12" s="107"/>
      <c r="D12" s="108"/>
      <c r="E12" s="108"/>
    </row>
    <row r="13" spans="1:5" x14ac:dyDescent="0.2">
      <c r="A13" s="106" t="s">
        <v>289</v>
      </c>
      <c r="B13" s="107"/>
      <c r="C13" s="107"/>
      <c r="D13" s="108"/>
      <c r="E13" s="108"/>
    </row>
    <row r="14" spans="1:5" x14ac:dyDescent="0.2">
      <c r="A14" s="103"/>
      <c r="B14" s="51"/>
      <c r="C14" s="247"/>
      <c r="D14" s="104"/>
    </row>
    <row r="15" spans="1:5" x14ac:dyDescent="0.2">
      <c r="A15" s="109"/>
      <c r="B15" s="109"/>
      <c r="C15" s="109"/>
      <c r="D15" s="221" t="s">
        <v>237</v>
      </c>
    </row>
    <row r="16" spans="1:5" ht="25.5" x14ac:dyDescent="0.2">
      <c r="A16" s="110" t="s">
        <v>290</v>
      </c>
      <c r="B16" s="222" t="s">
        <v>114</v>
      </c>
      <c r="C16" s="223" t="s">
        <v>235</v>
      </c>
      <c r="D16" s="224" t="s">
        <v>236</v>
      </c>
    </row>
    <row r="17" spans="1:8" x14ac:dyDescent="0.2">
      <c r="A17" s="111" t="s">
        <v>291</v>
      </c>
      <c r="B17" s="112"/>
      <c r="C17" s="112"/>
      <c r="D17" s="113"/>
    </row>
    <row r="18" spans="1:8" x14ac:dyDescent="0.2">
      <c r="A18" s="225" t="s">
        <v>292</v>
      </c>
      <c r="B18" s="114">
        <v>10</v>
      </c>
      <c r="C18" s="115">
        <f>SUM(C20:C25)</f>
        <v>20693544</v>
      </c>
      <c r="D18" s="115">
        <f>SUM(D20:D25)</f>
        <v>12479537</v>
      </c>
    </row>
    <row r="19" spans="1:8" x14ac:dyDescent="0.2">
      <c r="A19" s="226" t="s">
        <v>293</v>
      </c>
      <c r="B19" s="116"/>
      <c r="C19" s="117"/>
      <c r="D19" s="117"/>
    </row>
    <row r="20" spans="1:8" x14ac:dyDescent="0.2">
      <c r="A20" s="226" t="s">
        <v>294</v>
      </c>
      <c r="B20" s="118">
        <v>11</v>
      </c>
      <c r="C20" s="119">
        <v>14589849</v>
      </c>
      <c r="D20" s="120">
        <v>11571443</v>
      </c>
    </row>
    <row r="21" spans="1:8" x14ac:dyDescent="0.2">
      <c r="A21" s="227" t="s">
        <v>295</v>
      </c>
      <c r="B21" s="118">
        <v>12</v>
      </c>
      <c r="C21" s="261"/>
      <c r="D21" s="262"/>
    </row>
    <row r="22" spans="1:8" x14ac:dyDescent="0.2">
      <c r="A22" s="226" t="s">
        <v>296</v>
      </c>
      <c r="B22" s="118">
        <v>13</v>
      </c>
      <c r="C22" s="119">
        <v>5929720</v>
      </c>
      <c r="D22" s="120">
        <v>320419</v>
      </c>
      <c r="F22" s="121"/>
      <c r="G22" s="121"/>
      <c r="H22" s="121"/>
    </row>
    <row r="23" spans="1:8" x14ac:dyDescent="0.2">
      <c r="A23" s="226" t="s">
        <v>297</v>
      </c>
      <c r="B23" s="118">
        <v>14</v>
      </c>
      <c r="C23" s="122"/>
      <c r="D23" s="122"/>
    </row>
    <row r="24" spans="1:8" x14ac:dyDescent="0.2">
      <c r="A24" s="226" t="s">
        <v>298</v>
      </c>
      <c r="B24" s="118">
        <v>15</v>
      </c>
      <c r="C24" s="119">
        <v>22055</v>
      </c>
      <c r="D24" s="120">
        <v>12742</v>
      </c>
    </row>
    <row r="25" spans="1:8" x14ac:dyDescent="0.2">
      <c r="A25" s="226" t="s">
        <v>299</v>
      </c>
      <c r="B25" s="118">
        <v>16</v>
      </c>
      <c r="C25" s="119">
        <v>151920</v>
      </c>
      <c r="D25" s="120">
        <v>574933</v>
      </c>
    </row>
    <row r="26" spans="1:8" x14ac:dyDescent="0.2">
      <c r="A26" s="225" t="s">
        <v>300</v>
      </c>
      <c r="B26" s="114">
        <v>20</v>
      </c>
      <c r="C26" s="123">
        <f>SUM(C28:C34)</f>
        <v>22353421</v>
      </c>
      <c r="D26" s="124">
        <f>SUM(D28:D34)</f>
        <v>11692195</v>
      </c>
    </row>
    <row r="27" spans="1:8" x14ac:dyDescent="0.2">
      <c r="A27" s="226" t="s">
        <v>293</v>
      </c>
      <c r="B27" s="118"/>
      <c r="C27" s="126"/>
      <c r="D27" s="125"/>
    </row>
    <row r="28" spans="1:8" x14ac:dyDescent="0.2">
      <c r="A28" s="226" t="s">
        <v>301</v>
      </c>
      <c r="B28" s="118">
        <v>21</v>
      </c>
      <c r="C28" s="119">
        <v>14181814</v>
      </c>
      <c r="D28" s="120">
        <v>5666362</v>
      </c>
    </row>
    <row r="29" spans="1:8" x14ac:dyDescent="0.2">
      <c r="A29" s="226" t="s">
        <v>302</v>
      </c>
      <c r="B29" s="118">
        <v>22</v>
      </c>
      <c r="C29" s="119">
        <v>564765</v>
      </c>
      <c r="D29" s="120">
        <v>760118</v>
      </c>
    </row>
    <row r="30" spans="1:8" x14ac:dyDescent="0.2">
      <c r="A30" s="226" t="s">
        <v>303</v>
      </c>
      <c r="B30" s="118">
        <v>23</v>
      </c>
      <c r="C30" s="119">
        <v>4490946</v>
      </c>
      <c r="D30" s="120">
        <v>2609266</v>
      </c>
    </row>
    <row r="31" spans="1:8" x14ac:dyDescent="0.2">
      <c r="A31" s="226" t="s">
        <v>304</v>
      </c>
      <c r="B31" s="118">
        <v>24</v>
      </c>
      <c r="C31" s="119">
        <v>4700</v>
      </c>
      <c r="D31" s="120">
        <v>4752</v>
      </c>
    </row>
    <row r="32" spans="1:8" x14ac:dyDescent="0.2">
      <c r="A32" s="226" t="s">
        <v>305</v>
      </c>
      <c r="B32" s="118">
        <v>25</v>
      </c>
      <c r="C32" s="122"/>
      <c r="D32" s="122"/>
    </row>
    <row r="33" spans="1:4" x14ac:dyDescent="0.2">
      <c r="A33" s="226" t="s">
        <v>306</v>
      </c>
      <c r="B33" s="118">
        <v>26</v>
      </c>
      <c r="C33" s="119">
        <v>2037017</v>
      </c>
      <c r="D33" s="120">
        <v>1831045</v>
      </c>
    </row>
    <row r="34" spans="1:4" x14ac:dyDescent="0.2">
      <c r="A34" s="226" t="s">
        <v>307</v>
      </c>
      <c r="B34" s="118">
        <v>27</v>
      </c>
      <c r="C34" s="119">
        <v>1074179</v>
      </c>
      <c r="D34" s="120">
        <v>820652</v>
      </c>
    </row>
    <row r="35" spans="1:4" x14ac:dyDescent="0.2">
      <c r="A35" s="228" t="s">
        <v>308</v>
      </c>
      <c r="B35" s="114">
        <v>30</v>
      </c>
      <c r="C35" s="128">
        <f>C18-C26</f>
        <v>-1659877</v>
      </c>
      <c r="D35" s="128">
        <f>D18-D26</f>
        <v>787342</v>
      </c>
    </row>
    <row r="36" spans="1:4" x14ac:dyDescent="0.2">
      <c r="A36" s="229" t="s">
        <v>309</v>
      </c>
      <c r="B36" s="114"/>
      <c r="C36" s="129"/>
      <c r="D36" s="130"/>
    </row>
    <row r="37" spans="1:4" x14ac:dyDescent="0.2">
      <c r="A37" s="225" t="s">
        <v>310</v>
      </c>
      <c r="B37" s="114">
        <v>40</v>
      </c>
      <c r="C37" s="128">
        <f>SUM(C39:C50)</f>
        <v>3432</v>
      </c>
      <c r="D37" s="128">
        <f>SUM(D39:D50)</f>
        <v>27680</v>
      </c>
    </row>
    <row r="38" spans="1:4" x14ac:dyDescent="0.2">
      <c r="A38" s="230" t="s">
        <v>293</v>
      </c>
      <c r="B38" s="118"/>
      <c r="C38" s="126"/>
      <c r="D38" s="125"/>
    </row>
    <row r="39" spans="1:4" x14ac:dyDescent="0.2">
      <c r="A39" s="226" t="s">
        <v>311</v>
      </c>
      <c r="B39" s="118">
        <v>41</v>
      </c>
      <c r="C39" s="119">
        <v>816</v>
      </c>
      <c r="D39" s="120">
        <v>190</v>
      </c>
    </row>
    <row r="40" spans="1:4" x14ac:dyDescent="0.2">
      <c r="A40" s="226" t="s">
        <v>312</v>
      </c>
      <c r="B40" s="118">
        <v>42</v>
      </c>
      <c r="C40" s="119"/>
      <c r="D40" s="120"/>
    </row>
    <row r="41" spans="1:4" x14ac:dyDescent="0.2">
      <c r="A41" s="226" t="s">
        <v>313</v>
      </c>
      <c r="B41" s="118">
        <v>43</v>
      </c>
      <c r="C41" s="119">
        <v>399</v>
      </c>
      <c r="D41" s="120"/>
    </row>
    <row r="42" spans="1:4" ht="25.5" x14ac:dyDescent="0.2">
      <c r="A42" s="231" t="s">
        <v>314</v>
      </c>
      <c r="B42" s="118">
        <v>44</v>
      </c>
      <c r="C42" s="261"/>
      <c r="D42" s="262">
        <v>0</v>
      </c>
    </row>
    <row r="43" spans="1:4" x14ac:dyDescent="0.2">
      <c r="A43" s="226" t="s">
        <v>315</v>
      </c>
      <c r="B43" s="118">
        <v>45</v>
      </c>
      <c r="C43" s="119"/>
      <c r="D43" s="120">
        <v>0</v>
      </c>
    </row>
    <row r="44" spans="1:4" x14ac:dyDescent="0.2">
      <c r="A44" s="231" t="s">
        <v>316</v>
      </c>
      <c r="B44" s="118">
        <v>46</v>
      </c>
      <c r="C44" s="261"/>
      <c r="D44" s="262">
        <v>0</v>
      </c>
    </row>
    <row r="45" spans="1:4" x14ac:dyDescent="0.2">
      <c r="A45" s="232" t="s">
        <v>317</v>
      </c>
      <c r="B45" s="118">
        <v>47</v>
      </c>
      <c r="C45" s="261"/>
      <c r="D45" s="262"/>
    </row>
    <row r="46" spans="1:4" x14ac:dyDescent="0.2">
      <c r="A46" s="226" t="s">
        <v>318</v>
      </c>
      <c r="B46" s="118">
        <v>48</v>
      </c>
      <c r="C46" s="119"/>
      <c r="D46" s="120"/>
    </row>
    <row r="47" spans="1:4" x14ac:dyDescent="0.2">
      <c r="A47" s="226" t="s">
        <v>319</v>
      </c>
      <c r="B47" s="118">
        <v>49</v>
      </c>
      <c r="C47" s="119"/>
      <c r="D47" s="120"/>
    </row>
    <row r="48" spans="1:4" x14ac:dyDescent="0.2">
      <c r="A48" s="230" t="s">
        <v>320</v>
      </c>
      <c r="B48" s="118">
        <v>50</v>
      </c>
      <c r="C48" s="119"/>
      <c r="D48" s="120"/>
    </row>
    <row r="49" spans="1:4" x14ac:dyDescent="0.2">
      <c r="A49" s="226" t="s">
        <v>298</v>
      </c>
      <c r="B49" s="118">
        <v>51</v>
      </c>
      <c r="C49" s="119"/>
      <c r="D49" s="120"/>
    </row>
    <row r="50" spans="1:4" x14ac:dyDescent="0.2">
      <c r="A50" s="226" t="s">
        <v>299</v>
      </c>
      <c r="B50" s="118">
        <v>52</v>
      </c>
      <c r="C50" s="119">
        <v>2217</v>
      </c>
      <c r="D50" s="120">
        <v>27490</v>
      </c>
    </row>
    <row r="51" spans="1:4" x14ac:dyDescent="0.2">
      <c r="A51" s="225" t="s">
        <v>321</v>
      </c>
      <c r="B51" s="114">
        <v>60</v>
      </c>
      <c r="C51" s="128">
        <f>SUM(C53:C65)</f>
        <v>560843</v>
      </c>
      <c r="D51" s="128">
        <f>SUM(D53:D65)</f>
        <v>1579205</v>
      </c>
    </row>
    <row r="52" spans="1:4" x14ac:dyDescent="0.2">
      <c r="A52" s="230" t="s">
        <v>293</v>
      </c>
      <c r="B52" s="118"/>
      <c r="C52" s="119"/>
      <c r="D52" s="125"/>
    </row>
    <row r="53" spans="1:4" x14ac:dyDescent="0.2">
      <c r="A53" s="226" t="s">
        <v>322</v>
      </c>
      <c r="B53" s="118">
        <v>61</v>
      </c>
      <c r="C53" s="119">
        <v>188558</v>
      </c>
      <c r="D53" s="120">
        <v>241791</v>
      </c>
    </row>
    <row r="54" spans="1:4" x14ac:dyDescent="0.2">
      <c r="A54" s="226" t="s">
        <v>323</v>
      </c>
      <c r="B54" s="118">
        <v>62</v>
      </c>
      <c r="C54" s="119"/>
      <c r="D54" s="120"/>
    </row>
    <row r="55" spans="1:4" x14ac:dyDescent="0.2">
      <c r="A55" s="226" t="s">
        <v>324</v>
      </c>
      <c r="B55" s="118">
        <v>63</v>
      </c>
      <c r="C55" s="119">
        <v>249217</v>
      </c>
      <c r="D55" s="120">
        <v>81032</v>
      </c>
    </row>
    <row r="56" spans="1:4" ht="25.5" x14ac:dyDescent="0.2">
      <c r="A56" s="231" t="s">
        <v>325</v>
      </c>
      <c r="B56" s="118">
        <v>64</v>
      </c>
      <c r="C56" s="261"/>
      <c r="D56" s="262"/>
    </row>
    <row r="57" spans="1:4" x14ac:dyDescent="0.2">
      <c r="A57" s="226" t="s">
        <v>326</v>
      </c>
      <c r="B57" s="118">
        <v>65</v>
      </c>
      <c r="C57" s="119"/>
      <c r="D57" s="120">
        <v>0</v>
      </c>
    </row>
    <row r="58" spans="1:4" x14ac:dyDescent="0.2">
      <c r="A58" s="226" t="s">
        <v>327</v>
      </c>
      <c r="B58" s="118">
        <v>66</v>
      </c>
      <c r="C58" s="119"/>
      <c r="D58" s="120">
        <v>0</v>
      </c>
    </row>
    <row r="59" spans="1:4" x14ac:dyDescent="0.2">
      <c r="A59" s="233" t="s">
        <v>328</v>
      </c>
      <c r="B59" s="118">
        <v>67</v>
      </c>
      <c r="C59" s="119"/>
      <c r="D59" s="120">
        <v>1256153</v>
      </c>
    </row>
    <row r="60" spans="1:4" x14ac:dyDescent="0.2">
      <c r="A60" s="233" t="s">
        <v>329</v>
      </c>
      <c r="B60" s="118">
        <v>68</v>
      </c>
      <c r="C60" s="119"/>
      <c r="D60" s="120"/>
    </row>
    <row r="61" spans="1:4" x14ac:dyDescent="0.2">
      <c r="A61" s="226" t="s">
        <v>330</v>
      </c>
      <c r="B61" s="118">
        <v>69</v>
      </c>
      <c r="C61" s="119"/>
      <c r="D61" s="120"/>
    </row>
    <row r="62" spans="1:4" x14ac:dyDescent="0.2">
      <c r="A62" s="226" t="s">
        <v>331</v>
      </c>
      <c r="B62" s="118">
        <v>70</v>
      </c>
      <c r="C62" s="119"/>
      <c r="D62" s="120"/>
    </row>
    <row r="63" spans="1:4" x14ac:dyDescent="0.2">
      <c r="A63" s="226" t="s">
        <v>332</v>
      </c>
      <c r="B63" s="118">
        <v>71</v>
      </c>
      <c r="C63" s="119"/>
      <c r="D63" s="120">
        <v>0</v>
      </c>
    </row>
    <row r="64" spans="1:4" x14ac:dyDescent="0.2">
      <c r="A64" s="226" t="s">
        <v>333</v>
      </c>
      <c r="B64" s="118">
        <v>72</v>
      </c>
      <c r="C64" s="261"/>
      <c r="D64" s="262">
        <v>0</v>
      </c>
    </row>
    <row r="65" spans="1:4" x14ac:dyDescent="0.2">
      <c r="A65" s="226" t="s">
        <v>334</v>
      </c>
      <c r="B65" s="118">
        <v>73</v>
      </c>
      <c r="C65" s="119">
        <v>123068</v>
      </c>
      <c r="D65" s="120">
        <v>229</v>
      </c>
    </row>
    <row r="66" spans="1:4" x14ac:dyDescent="0.2">
      <c r="A66" s="228" t="s">
        <v>335</v>
      </c>
      <c r="B66" s="114">
        <v>80</v>
      </c>
      <c r="C66" s="128">
        <f>C37-C51</f>
        <v>-557411</v>
      </c>
      <c r="D66" s="128">
        <f>D37-D51</f>
        <v>-1551525</v>
      </c>
    </row>
    <row r="67" spans="1:4" x14ac:dyDescent="0.2">
      <c r="A67" s="229" t="s">
        <v>336</v>
      </c>
      <c r="B67" s="114"/>
      <c r="C67" s="129"/>
      <c r="D67" s="130"/>
    </row>
    <row r="68" spans="1:4" x14ac:dyDescent="0.2">
      <c r="A68" s="225" t="s">
        <v>337</v>
      </c>
      <c r="B68" s="114">
        <v>90</v>
      </c>
      <c r="C68" s="128">
        <f>SUM(C70:C73)</f>
        <v>0</v>
      </c>
      <c r="D68" s="128">
        <f>SUM(D70:D73)</f>
        <v>0</v>
      </c>
    </row>
    <row r="69" spans="1:4" x14ac:dyDescent="0.2">
      <c r="A69" s="230" t="s">
        <v>293</v>
      </c>
      <c r="B69" s="118"/>
      <c r="C69" s="126"/>
      <c r="D69" s="125"/>
    </row>
    <row r="70" spans="1:4" x14ac:dyDescent="0.2">
      <c r="A70" s="226" t="s">
        <v>338</v>
      </c>
      <c r="B70" s="118">
        <v>91</v>
      </c>
      <c r="C70" s="119"/>
      <c r="D70" s="125"/>
    </row>
    <row r="71" spans="1:4" x14ac:dyDescent="0.2">
      <c r="A71" s="226" t="s">
        <v>339</v>
      </c>
      <c r="B71" s="118">
        <v>92</v>
      </c>
      <c r="C71" s="119"/>
      <c r="D71" s="125"/>
    </row>
    <row r="72" spans="1:4" x14ac:dyDescent="0.2">
      <c r="A72" s="226" t="s">
        <v>340</v>
      </c>
      <c r="B72" s="118">
        <v>93</v>
      </c>
      <c r="C72" s="122"/>
      <c r="D72" s="127"/>
    </row>
    <row r="73" spans="1:4" x14ac:dyDescent="0.2">
      <c r="A73" s="226" t="s">
        <v>341</v>
      </c>
      <c r="B73" s="118">
        <v>94</v>
      </c>
      <c r="C73" s="119"/>
      <c r="D73" s="125"/>
    </row>
    <row r="74" spans="1:4" x14ac:dyDescent="0.2">
      <c r="A74" s="225" t="s">
        <v>342</v>
      </c>
      <c r="B74" s="112">
        <v>100</v>
      </c>
      <c r="C74" s="128">
        <f>SUM(C76:C80)</f>
        <v>3707</v>
      </c>
      <c r="D74" s="128">
        <f>SUM(D76:D80)</f>
        <v>3124</v>
      </c>
    </row>
    <row r="75" spans="1:4" x14ac:dyDescent="0.2">
      <c r="A75" s="230" t="s">
        <v>293</v>
      </c>
      <c r="B75" s="116"/>
      <c r="C75" s="126"/>
      <c r="D75" s="125"/>
    </row>
    <row r="76" spans="1:4" x14ac:dyDescent="0.2">
      <c r="A76" s="226" t="s">
        <v>343</v>
      </c>
      <c r="B76" s="116">
        <v>101</v>
      </c>
      <c r="C76" s="119"/>
      <c r="D76" s="120"/>
    </row>
    <row r="77" spans="1:4" x14ac:dyDescent="0.2">
      <c r="A77" s="226" t="s">
        <v>344</v>
      </c>
      <c r="B77" s="116">
        <v>102</v>
      </c>
      <c r="C77" s="122"/>
      <c r="D77" s="122">
        <v>0</v>
      </c>
    </row>
    <row r="78" spans="1:4" x14ac:dyDescent="0.2">
      <c r="A78" s="226" t="s">
        <v>345</v>
      </c>
      <c r="B78" s="116">
        <v>103</v>
      </c>
      <c r="C78" s="119"/>
      <c r="D78" s="120"/>
    </row>
    <row r="79" spans="1:4" x14ac:dyDescent="0.2">
      <c r="A79" s="226" t="s">
        <v>346</v>
      </c>
      <c r="B79" s="116">
        <v>104</v>
      </c>
      <c r="C79" s="119"/>
      <c r="D79" s="120"/>
    </row>
    <row r="80" spans="1:4" x14ac:dyDescent="0.2">
      <c r="A80" s="226" t="s">
        <v>347</v>
      </c>
      <c r="B80" s="116">
        <v>105</v>
      </c>
      <c r="C80" s="119">
        <v>3707</v>
      </c>
      <c r="D80" s="120">
        <v>3124</v>
      </c>
    </row>
    <row r="81" spans="1:4" x14ac:dyDescent="0.2">
      <c r="A81" s="228" t="s">
        <v>348</v>
      </c>
      <c r="B81" s="112">
        <v>110</v>
      </c>
      <c r="C81" s="128">
        <f>C68-C74</f>
        <v>-3707</v>
      </c>
      <c r="D81" s="128">
        <f>D68-D74</f>
        <v>-3124</v>
      </c>
    </row>
    <row r="82" spans="1:4" x14ac:dyDescent="0.2">
      <c r="A82" s="234" t="s">
        <v>349</v>
      </c>
      <c r="B82" s="112">
        <v>120</v>
      </c>
      <c r="C82" s="131">
        <v>794070</v>
      </c>
      <c r="D82" s="132">
        <v>52892</v>
      </c>
    </row>
    <row r="83" spans="1:4" x14ac:dyDescent="0.2">
      <c r="A83" s="235" t="s">
        <v>350</v>
      </c>
      <c r="B83" s="112">
        <v>130</v>
      </c>
      <c r="C83" s="131">
        <v>605</v>
      </c>
      <c r="D83" s="132">
        <v>-2604</v>
      </c>
    </row>
    <row r="84" spans="1:4" x14ac:dyDescent="0.2">
      <c r="A84" s="235" t="s">
        <v>351</v>
      </c>
      <c r="B84" s="112">
        <v>140</v>
      </c>
      <c r="C84" s="128">
        <f>C35+C66+C81+C82+C83</f>
        <v>-1426320</v>
      </c>
      <c r="D84" s="128">
        <f>D35+D66+D81+D82+D83</f>
        <v>-717019</v>
      </c>
    </row>
    <row r="85" spans="1:4" x14ac:dyDescent="0.2">
      <c r="A85" s="236" t="s">
        <v>352</v>
      </c>
      <c r="B85" s="116">
        <v>150</v>
      </c>
      <c r="C85" s="125">
        <v>12926457</v>
      </c>
      <c r="D85" s="133">
        <v>11793503</v>
      </c>
    </row>
    <row r="86" spans="1:4" x14ac:dyDescent="0.2">
      <c r="A86" s="236" t="s">
        <v>353</v>
      </c>
      <c r="B86" s="116">
        <v>160</v>
      </c>
      <c r="C86" s="134">
        <v>11500137</v>
      </c>
      <c r="D86" s="134">
        <v>11076484</v>
      </c>
    </row>
    <row r="87" spans="1:4" x14ac:dyDescent="0.2">
      <c r="A87" s="51"/>
      <c r="B87" s="51"/>
      <c r="C87" s="247"/>
      <c r="D87" s="247"/>
    </row>
    <row r="88" spans="1:4" x14ac:dyDescent="0.2">
      <c r="A88" s="51"/>
      <c r="B88" s="51"/>
      <c r="C88" s="247"/>
      <c r="D88" s="247"/>
    </row>
    <row r="89" spans="1:4" x14ac:dyDescent="0.2">
      <c r="A89" s="135"/>
      <c r="B89" s="136"/>
      <c r="C89" s="263"/>
      <c r="D89" s="137"/>
    </row>
    <row r="90" spans="1:4" ht="15" customHeight="1" x14ac:dyDescent="0.2">
      <c r="A90" s="47" t="s">
        <v>101</v>
      </c>
      <c r="B90" s="136"/>
      <c r="C90" s="138"/>
      <c r="D90" s="139"/>
    </row>
    <row r="91" spans="1:4" ht="20.25" customHeight="1" x14ac:dyDescent="0.2">
      <c r="A91" s="47" t="s">
        <v>102</v>
      </c>
      <c r="B91" s="141"/>
      <c r="C91" s="49" t="s">
        <v>103</v>
      </c>
      <c r="D91" s="247"/>
    </row>
    <row r="92" spans="1:4" x14ac:dyDescent="0.2">
      <c r="A92" s="143"/>
      <c r="B92" s="141"/>
      <c r="C92" s="109"/>
      <c r="D92" s="247"/>
    </row>
    <row r="93" spans="1:4" x14ac:dyDescent="0.2">
      <c r="A93" s="144" t="str">
        <f>Ф1!A147</f>
        <v xml:space="preserve">Chief Accountant                                                     ___________________                       </v>
      </c>
      <c r="B93" s="141"/>
      <c r="C93" s="264" t="str">
        <f>Ф1!C147</f>
        <v xml:space="preserve">Dinara T. Orazbekova </v>
      </c>
    </row>
    <row r="94" spans="1:4" x14ac:dyDescent="0.2">
      <c r="A94" s="140"/>
      <c r="B94" s="141"/>
    </row>
    <row r="95" spans="1:4" x14ac:dyDescent="0.2">
      <c r="A95" s="141" t="s">
        <v>100</v>
      </c>
      <c r="B95" s="141"/>
      <c r="C95" s="109"/>
    </row>
    <row r="97" spans="1:1" x14ac:dyDescent="0.2">
      <c r="A97" s="121"/>
    </row>
    <row r="98" spans="1:1" x14ac:dyDescent="0.2">
      <c r="A98" s="145"/>
    </row>
  </sheetData>
  <pageMargins left="0.70866141732283472" right="0.3" top="0.45" bottom="0.45" header="0.31496062992125984" footer="0.31496062992125984"/>
  <pageSetup paperSize="9" scale="62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 fitToPage="1"/>
  </sheetPr>
  <dimension ref="A1:M93"/>
  <sheetViews>
    <sheetView tabSelected="1" view="pageBreakPreview" zoomScale="80" zoomScaleNormal="100" zoomScaleSheetLayoutView="80" workbookViewId="0">
      <selection activeCell="J18" sqref="J18"/>
    </sheetView>
  </sheetViews>
  <sheetFormatPr defaultColWidth="9.28515625" defaultRowHeight="12" x14ac:dyDescent="0.2"/>
  <cols>
    <col min="1" max="1" width="74.28515625" style="146" customWidth="1"/>
    <col min="2" max="2" width="5.28515625" style="146" customWidth="1"/>
    <col min="3" max="3" width="14.28515625" style="187" bestFit="1" customWidth="1"/>
    <col min="4" max="6" width="13.28515625" style="187" customWidth="1"/>
    <col min="7" max="8" width="15.28515625" style="187" bestFit="1" customWidth="1"/>
    <col min="9" max="9" width="11.7109375" style="146" bestFit="1" customWidth="1"/>
    <col min="10" max="10" width="13" style="146" customWidth="1"/>
    <col min="11" max="11" width="16.7109375" style="146" customWidth="1"/>
    <col min="12" max="12" width="15" style="149" bestFit="1" customWidth="1"/>
    <col min="13" max="13" width="9.28515625" style="150" customWidth="1"/>
    <col min="14" max="18" width="9.28515625" style="150"/>
    <col min="19" max="19" width="9.28515625" style="150" customWidth="1"/>
    <col min="20" max="22" width="9.28515625" style="150"/>
    <col min="23" max="23" width="9.28515625" style="150" customWidth="1"/>
    <col min="24" max="25" width="9.28515625" style="150"/>
    <col min="26" max="27" width="9.28515625" style="150" customWidth="1"/>
    <col min="28" max="48" width="9.28515625" style="150"/>
    <col min="49" max="49" width="9.28515625" style="150" customWidth="1"/>
    <col min="50" max="56" width="9.28515625" style="150"/>
    <col min="57" max="57" width="9.28515625" style="150" customWidth="1"/>
    <col min="58" max="90" width="9.28515625" style="150"/>
    <col min="91" max="91" width="9.28515625" style="150" customWidth="1"/>
    <col min="92" max="16384" width="9.28515625" style="150"/>
  </cols>
  <sheetData>
    <row r="1" spans="1:12" ht="12.75" x14ac:dyDescent="0.2">
      <c r="B1" s="147"/>
      <c r="C1" s="148"/>
      <c r="D1" s="148"/>
      <c r="E1" s="148"/>
      <c r="F1" s="148"/>
      <c r="G1" s="237"/>
      <c r="H1" s="237"/>
      <c r="I1" s="238"/>
      <c r="J1" s="238"/>
      <c r="K1" s="192" t="s">
        <v>354</v>
      </c>
    </row>
    <row r="2" spans="1:12" ht="12.75" x14ac:dyDescent="0.2">
      <c r="B2" s="147"/>
      <c r="C2" s="148"/>
      <c r="D2" s="148"/>
      <c r="E2" s="148"/>
      <c r="F2" s="148"/>
      <c r="G2" s="237"/>
      <c r="H2" s="237"/>
      <c r="I2" s="238"/>
      <c r="J2" s="238"/>
      <c r="K2" s="192" t="s">
        <v>355</v>
      </c>
    </row>
    <row r="3" spans="1:12" ht="12.75" x14ac:dyDescent="0.2">
      <c r="B3" s="147"/>
      <c r="C3" s="148"/>
      <c r="D3" s="148"/>
      <c r="E3" s="148"/>
      <c r="F3" s="148"/>
      <c r="G3" s="237"/>
      <c r="H3" s="237"/>
      <c r="I3" s="238"/>
      <c r="J3" s="238"/>
      <c r="K3" s="192" t="s">
        <v>86</v>
      </c>
    </row>
    <row r="4" spans="1:12" ht="12.75" x14ac:dyDescent="0.2">
      <c r="B4" s="147"/>
      <c r="C4" s="148"/>
      <c r="D4" s="148"/>
      <c r="E4" s="148"/>
      <c r="F4" s="148"/>
      <c r="G4" s="237"/>
      <c r="H4" s="237"/>
      <c r="I4" s="238"/>
      <c r="J4" s="238"/>
      <c r="K4" s="192" t="s">
        <v>356</v>
      </c>
    </row>
    <row r="5" spans="1:12" x14ac:dyDescent="0.2">
      <c r="B5" s="147"/>
      <c r="C5" s="148"/>
      <c r="D5" s="148"/>
      <c r="E5" s="148"/>
      <c r="F5" s="148"/>
      <c r="G5" s="237"/>
      <c r="H5" s="237"/>
      <c r="I5" s="238"/>
      <c r="J5" s="238"/>
      <c r="K5" s="239" t="s">
        <v>357</v>
      </c>
    </row>
    <row r="6" spans="1:12" x14ac:dyDescent="0.2">
      <c r="A6" s="240" t="s">
        <v>88</v>
      </c>
      <c r="B6" s="147"/>
      <c r="C6" s="151" t="str">
        <f>Ф1!C6</f>
        <v>Ulba Metallurgical Plant JSC</v>
      </c>
      <c r="D6" s="148"/>
      <c r="E6" s="148"/>
      <c r="F6" s="148"/>
      <c r="G6" s="148"/>
      <c r="H6" s="148"/>
      <c r="I6" s="147"/>
      <c r="J6" s="147"/>
      <c r="K6" s="147"/>
    </row>
    <row r="7" spans="1:12" x14ac:dyDescent="0.2">
      <c r="A7" s="240"/>
      <c r="B7" s="147"/>
      <c r="C7" s="152"/>
      <c r="D7" s="148"/>
      <c r="E7" s="148"/>
      <c r="F7" s="148"/>
      <c r="G7" s="148"/>
      <c r="H7" s="148"/>
      <c r="I7" s="147"/>
      <c r="J7" s="147"/>
      <c r="K7" s="147"/>
    </row>
    <row r="8" spans="1:12" ht="12.75" x14ac:dyDescent="0.2">
      <c r="A8" s="210" t="s">
        <v>359</v>
      </c>
      <c r="B8" s="147"/>
      <c r="C8" s="152"/>
      <c r="D8" s="148"/>
      <c r="E8" s="148"/>
      <c r="F8" s="148"/>
      <c r="G8" s="148"/>
      <c r="H8" s="148"/>
      <c r="I8" s="147"/>
      <c r="J8" s="147"/>
      <c r="K8" s="147"/>
    </row>
    <row r="9" spans="1:12" x14ac:dyDescent="0.2">
      <c r="A9" s="240"/>
      <c r="B9" s="147"/>
      <c r="C9" s="152"/>
      <c r="D9" s="148"/>
      <c r="E9" s="148"/>
      <c r="F9" s="148"/>
      <c r="G9" s="148"/>
      <c r="H9" s="148"/>
      <c r="I9" s="147"/>
      <c r="J9" s="147"/>
      <c r="K9" s="147"/>
    </row>
    <row r="10" spans="1:12" x14ac:dyDescent="0.2">
      <c r="A10" s="240" t="s">
        <v>233</v>
      </c>
      <c r="B10" s="147"/>
      <c r="C10" s="153">
        <f>Ф1!C16</f>
        <v>44651</v>
      </c>
      <c r="D10" s="148"/>
      <c r="E10" s="148"/>
      <c r="F10" s="148"/>
      <c r="G10" s="148"/>
      <c r="H10" s="148"/>
      <c r="I10" s="147"/>
      <c r="J10" s="147"/>
      <c r="K10" s="147"/>
    </row>
    <row r="11" spans="1:12" x14ac:dyDescent="0.2">
      <c r="A11" s="154"/>
      <c r="B11" s="154"/>
      <c r="C11" s="155"/>
      <c r="D11" s="155"/>
      <c r="E11" s="155"/>
      <c r="F11" s="155"/>
      <c r="G11" s="155"/>
      <c r="H11" s="155"/>
      <c r="I11" s="154"/>
      <c r="J11" s="154"/>
      <c r="K11" s="156" t="s">
        <v>358</v>
      </c>
    </row>
    <row r="12" spans="1:12" s="157" customFormat="1" ht="38.25" customHeight="1" x14ac:dyDescent="0.2">
      <c r="A12" s="277" t="s">
        <v>234</v>
      </c>
      <c r="B12" s="277" t="s">
        <v>114</v>
      </c>
      <c r="C12" s="279" t="s">
        <v>360</v>
      </c>
      <c r="D12" s="280"/>
      <c r="E12" s="280"/>
      <c r="F12" s="280"/>
      <c r="G12" s="280"/>
      <c r="H12" s="281"/>
      <c r="I12" s="277" t="s">
        <v>361</v>
      </c>
      <c r="J12" s="277" t="s">
        <v>362</v>
      </c>
      <c r="K12" s="277" t="s">
        <v>363</v>
      </c>
      <c r="L12" s="149"/>
    </row>
    <row r="13" spans="1:12" s="157" customFormat="1" ht="48" x14ac:dyDescent="0.2">
      <c r="A13" s="278"/>
      <c r="B13" s="278"/>
      <c r="C13" s="241" t="s">
        <v>364</v>
      </c>
      <c r="D13" s="241" t="s">
        <v>212</v>
      </c>
      <c r="E13" s="241" t="s">
        <v>365</v>
      </c>
      <c r="F13" s="241" t="s">
        <v>366</v>
      </c>
      <c r="G13" s="241" t="s">
        <v>367</v>
      </c>
      <c r="H13" s="241" t="s">
        <v>216</v>
      </c>
      <c r="I13" s="278"/>
      <c r="J13" s="278"/>
      <c r="K13" s="278"/>
      <c r="L13" s="149"/>
    </row>
    <row r="14" spans="1:12" s="162" customFormat="1" x14ac:dyDescent="0.2">
      <c r="A14" s="242" t="s">
        <v>368</v>
      </c>
      <c r="B14" s="158" t="s">
        <v>1</v>
      </c>
      <c r="C14" s="159">
        <v>2755985</v>
      </c>
      <c r="D14" s="159">
        <v>0</v>
      </c>
      <c r="E14" s="159">
        <v>0</v>
      </c>
      <c r="F14" s="159">
        <v>232835</v>
      </c>
      <c r="G14" s="159">
        <v>68936033</v>
      </c>
      <c r="H14" s="159"/>
      <c r="I14" s="160">
        <f t="shared" ref="I14:I19" si="0">SUM(C14:H14)</f>
        <v>71924853</v>
      </c>
      <c r="J14" s="160"/>
      <c r="K14" s="160">
        <f t="shared" ref="K14:K19" si="1">I14+J14</f>
        <v>71924853</v>
      </c>
      <c r="L14" s="161"/>
    </row>
    <row r="15" spans="1:12" x14ac:dyDescent="0.2">
      <c r="A15" s="243" t="s">
        <v>369</v>
      </c>
      <c r="B15" s="163" t="s">
        <v>2</v>
      </c>
      <c r="C15" s="164"/>
      <c r="D15" s="164"/>
      <c r="E15" s="164"/>
      <c r="F15" s="164"/>
      <c r="G15" s="164"/>
      <c r="H15" s="164"/>
      <c r="I15" s="160">
        <f t="shared" si="0"/>
        <v>0</v>
      </c>
      <c r="J15" s="160"/>
      <c r="K15" s="160">
        <f t="shared" si="1"/>
        <v>0</v>
      </c>
    </row>
    <row r="16" spans="1:12" x14ac:dyDescent="0.2">
      <c r="A16" s="243" t="s">
        <v>370</v>
      </c>
      <c r="B16" s="163" t="s">
        <v>36</v>
      </c>
      <c r="C16" s="165">
        <f t="shared" ref="C16:H16" si="2">C14+C15</f>
        <v>2755985</v>
      </c>
      <c r="D16" s="165">
        <f t="shared" si="2"/>
        <v>0</v>
      </c>
      <c r="E16" s="165">
        <f t="shared" si="2"/>
        <v>0</v>
      </c>
      <c r="F16" s="165">
        <f t="shared" si="2"/>
        <v>232835</v>
      </c>
      <c r="G16" s="165">
        <f t="shared" si="2"/>
        <v>68936033</v>
      </c>
      <c r="H16" s="165">
        <f t="shared" si="2"/>
        <v>0</v>
      </c>
      <c r="I16" s="160">
        <f t="shared" si="0"/>
        <v>71924853</v>
      </c>
      <c r="J16" s="160">
        <f>J14+J15</f>
        <v>0</v>
      </c>
      <c r="K16" s="160">
        <f>I16+J16</f>
        <v>71924853</v>
      </c>
    </row>
    <row r="17" spans="1:12" x14ac:dyDescent="0.2">
      <c r="A17" s="244" t="s">
        <v>371</v>
      </c>
      <c r="B17" s="163" t="s">
        <v>18</v>
      </c>
      <c r="C17" s="165">
        <f t="shared" ref="C17:H17" si="3">C18+C19</f>
        <v>0</v>
      </c>
      <c r="D17" s="165">
        <f t="shared" si="3"/>
        <v>0</v>
      </c>
      <c r="E17" s="165">
        <f t="shared" si="3"/>
        <v>0</v>
      </c>
      <c r="F17" s="165">
        <f t="shared" si="3"/>
        <v>30323</v>
      </c>
      <c r="G17" s="165">
        <f t="shared" si="3"/>
        <v>5591228</v>
      </c>
      <c r="H17" s="165">
        <f t="shared" si="3"/>
        <v>0</v>
      </c>
      <c r="I17" s="160">
        <f t="shared" si="0"/>
        <v>5621551</v>
      </c>
      <c r="J17" s="160">
        <f>J18+J19</f>
        <v>0</v>
      </c>
      <c r="K17" s="160">
        <f t="shared" si="1"/>
        <v>5621551</v>
      </c>
    </row>
    <row r="18" spans="1:12" x14ac:dyDescent="0.2">
      <c r="A18" s="243" t="s">
        <v>372</v>
      </c>
      <c r="B18" s="163" t="s">
        <v>37</v>
      </c>
      <c r="C18" s="166"/>
      <c r="D18" s="166"/>
      <c r="E18" s="166"/>
      <c r="F18" s="166"/>
      <c r="G18" s="159">
        <v>5605793</v>
      </c>
      <c r="H18" s="159"/>
      <c r="I18" s="160">
        <f t="shared" si="0"/>
        <v>5605793</v>
      </c>
      <c r="J18" s="160"/>
      <c r="K18" s="160">
        <f t="shared" si="1"/>
        <v>5605793</v>
      </c>
    </row>
    <row r="19" spans="1:12" x14ac:dyDescent="0.2">
      <c r="A19" s="244" t="s">
        <v>373</v>
      </c>
      <c r="B19" s="163" t="s">
        <v>38</v>
      </c>
      <c r="C19" s="165">
        <f t="shared" ref="C19:H19" si="4">SUM(C21:C29)</f>
        <v>0</v>
      </c>
      <c r="D19" s="165">
        <f t="shared" si="4"/>
        <v>0</v>
      </c>
      <c r="E19" s="165">
        <f t="shared" si="4"/>
        <v>0</v>
      </c>
      <c r="F19" s="165">
        <f t="shared" si="4"/>
        <v>30323</v>
      </c>
      <c r="G19" s="165">
        <f t="shared" si="4"/>
        <v>-14565</v>
      </c>
      <c r="H19" s="165">
        <f t="shared" si="4"/>
        <v>0</v>
      </c>
      <c r="I19" s="160">
        <f t="shared" si="0"/>
        <v>15758</v>
      </c>
      <c r="J19" s="167">
        <f>SUM(J21:J29)</f>
        <v>0</v>
      </c>
      <c r="K19" s="160">
        <f t="shared" si="1"/>
        <v>15758</v>
      </c>
    </row>
    <row r="20" spans="1:12" x14ac:dyDescent="0.2">
      <c r="A20" s="244" t="s">
        <v>277</v>
      </c>
      <c r="B20" s="163"/>
      <c r="C20" s="164"/>
      <c r="D20" s="164"/>
      <c r="E20" s="164"/>
      <c r="F20" s="164"/>
      <c r="G20" s="164"/>
      <c r="H20" s="164"/>
      <c r="I20" s="168"/>
      <c r="J20" s="159"/>
      <c r="K20" s="159">
        <f>I20++J20</f>
        <v>0</v>
      </c>
    </row>
    <row r="21" spans="1:12" ht="24" x14ac:dyDescent="0.2">
      <c r="A21" s="243" t="s">
        <v>374</v>
      </c>
      <c r="B21" s="163" t="s">
        <v>39</v>
      </c>
      <c r="C21" s="166"/>
      <c r="D21" s="166"/>
      <c r="E21" s="166"/>
      <c r="F21" s="164"/>
      <c r="G21" s="166"/>
      <c r="H21" s="166"/>
      <c r="I21" s="169"/>
      <c r="J21" s="169"/>
      <c r="K21" s="159">
        <f t="shared" ref="K21:K29" si="5">I21++J21</f>
        <v>0</v>
      </c>
    </row>
    <row r="22" spans="1:12" ht="24" x14ac:dyDescent="0.2">
      <c r="A22" s="243" t="s">
        <v>375</v>
      </c>
      <c r="B22" s="163" t="s">
        <v>40</v>
      </c>
      <c r="C22" s="166"/>
      <c r="D22" s="166"/>
      <c r="E22" s="166"/>
      <c r="F22" s="164"/>
      <c r="G22" s="164"/>
      <c r="H22" s="164"/>
      <c r="I22" s="165">
        <f>SUM(C22:H22)</f>
        <v>0</v>
      </c>
      <c r="J22" s="160"/>
      <c r="K22" s="159">
        <f t="shared" si="5"/>
        <v>0</v>
      </c>
    </row>
    <row r="23" spans="1:12" x14ac:dyDescent="0.2">
      <c r="A23" s="243" t="s">
        <v>376</v>
      </c>
      <c r="B23" s="163" t="s">
        <v>41</v>
      </c>
      <c r="C23" s="166"/>
      <c r="D23" s="166"/>
      <c r="E23" s="166"/>
      <c r="F23" s="164"/>
      <c r="G23" s="164"/>
      <c r="H23" s="164"/>
      <c r="I23" s="169"/>
      <c r="J23" s="169"/>
      <c r="K23" s="159">
        <f t="shared" si="5"/>
        <v>0</v>
      </c>
    </row>
    <row r="24" spans="1:12" ht="24" x14ac:dyDescent="0.2">
      <c r="A24" s="244" t="s">
        <v>377</v>
      </c>
      <c r="B24" s="163" t="s">
        <v>42</v>
      </c>
      <c r="C24" s="166"/>
      <c r="D24" s="166"/>
      <c r="E24" s="166"/>
      <c r="F24" s="164"/>
      <c r="G24" s="164">
        <v>3829</v>
      </c>
      <c r="H24" s="164"/>
      <c r="I24" s="165">
        <f t="shared" ref="I24:I30" si="6">SUM(C24:H24)</f>
        <v>3829</v>
      </c>
      <c r="J24" s="160"/>
      <c r="K24" s="159">
        <f t="shared" si="5"/>
        <v>3829</v>
      </c>
    </row>
    <row r="25" spans="1:12" x14ac:dyDescent="0.2">
      <c r="A25" s="243" t="s">
        <v>378</v>
      </c>
      <c r="B25" s="163" t="s">
        <v>43</v>
      </c>
      <c r="C25" s="166"/>
      <c r="D25" s="166"/>
      <c r="E25" s="166"/>
      <c r="F25" s="164"/>
      <c r="G25" s="164">
        <v>-18394</v>
      </c>
      <c r="H25" s="164"/>
      <c r="I25" s="165">
        <f t="shared" si="6"/>
        <v>-18394</v>
      </c>
      <c r="J25" s="160"/>
      <c r="K25" s="159">
        <f t="shared" si="5"/>
        <v>-18394</v>
      </c>
    </row>
    <row r="26" spans="1:12" x14ac:dyDescent="0.2">
      <c r="A26" s="243" t="s">
        <v>379</v>
      </c>
      <c r="B26" s="163" t="s">
        <v>44</v>
      </c>
      <c r="C26" s="166"/>
      <c r="D26" s="166"/>
      <c r="E26" s="166"/>
      <c r="F26" s="164"/>
      <c r="G26" s="164"/>
      <c r="H26" s="164"/>
      <c r="I26" s="165">
        <f t="shared" si="6"/>
        <v>0</v>
      </c>
      <c r="J26" s="160"/>
      <c r="K26" s="159">
        <f t="shared" si="5"/>
        <v>0</v>
      </c>
    </row>
    <row r="27" spans="1:12" x14ac:dyDescent="0.2">
      <c r="A27" s="244" t="s">
        <v>380</v>
      </c>
      <c r="B27" s="163" t="s">
        <v>45</v>
      </c>
      <c r="C27" s="166"/>
      <c r="D27" s="166"/>
      <c r="E27" s="166"/>
      <c r="F27" s="164"/>
      <c r="G27" s="164"/>
      <c r="H27" s="164"/>
      <c r="I27" s="165">
        <f t="shared" si="6"/>
        <v>0</v>
      </c>
      <c r="J27" s="160"/>
      <c r="K27" s="159">
        <f t="shared" si="5"/>
        <v>0</v>
      </c>
    </row>
    <row r="28" spans="1:12" x14ac:dyDescent="0.2">
      <c r="A28" s="243" t="s">
        <v>381</v>
      </c>
      <c r="B28" s="163" t="s">
        <v>46</v>
      </c>
      <c r="C28" s="164"/>
      <c r="D28" s="164"/>
      <c r="E28" s="164"/>
      <c r="F28" s="164"/>
      <c r="G28" s="164"/>
      <c r="H28" s="164"/>
      <c r="I28" s="165">
        <f t="shared" si="6"/>
        <v>0</v>
      </c>
      <c r="J28" s="160"/>
      <c r="K28" s="159">
        <f t="shared" si="5"/>
        <v>0</v>
      </c>
    </row>
    <row r="29" spans="1:12" s="176" customFormat="1" x14ac:dyDescent="0.2">
      <c r="A29" s="244" t="s">
        <v>382</v>
      </c>
      <c r="B29" s="170" t="s">
        <v>47</v>
      </c>
      <c r="C29" s="171"/>
      <c r="D29" s="171"/>
      <c r="E29" s="171"/>
      <c r="F29" s="172">
        <v>30323</v>
      </c>
      <c r="G29" s="172"/>
      <c r="H29" s="172"/>
      <c r="I29" s="173">
        <f t="shared" si="6"/>
        <v>30323</v>
      </c>
      <c r="J29" s="174"/>
      <c r="K29" s="159">
        <f t="shared" si="5"/>
        <v>30323</v>
      </c>
      <c r="L29" s="175"/>
    </row>
    <row r="30" spans="1:12" x14ac:dyDescent="0.2">
      <c r="A30" s="244" t="s">
        <v>383</v>
      </c>
      <c r="B30" s="163" t="s">
        <v>48</v>
      </c>
      <c r="C30" s="177">
        <f t="shared" ref="C30:H30" si="7">SUM(C32+C37+C38+C39+C40+C41+C42+C43+C44)</f>
        <v>1971574</v>
      </c>
      <c r="D30" s="177">
        <f t="shared" si="7"/>
        <v>0</v>
      </c>
      <c r="E30" s="177">
        <f t="shared" si="7"/>
        <v>0</v>
      </c>
      <c r="F30" s="177">
        <f t="shared" si="7"/>
        <v>0</v>
      </c>
      <c r="G30" s="177">
        <f t="shared" si="7"/>
        <v>-4159127</v>
      </c>
      <c r="H30" s="177">
        <f t="shared" si="7"/>
        <v>0</v>
      </c>
      <c r="I30" s="165">
        <f t="shared" si="6"/>
        <v>-2187553</v>
      </c>
      <c r="J30" s="167">
        <f>SUM(J32+J37+J38+J39+J40+J41+J42+J43+J44)</f>
        <v>0</v>
      </c>
      <c r="K30" s="165">
        <f>I30+J30</f>
        <v>-2187553</v>
      </c>
    </row>
    <row r="31" spans="1:12" x14ac:dyDescent="0.2">
      <c r="A31" s="243" t="s">
        <v>277</v>
      </c>
      <c r="B31" s="163"/>
      <c r="C31" s="178"/>
      <c r="D31" s="178"/>
      <c r="E31" s="178"/>
      <c r="F31" s="178"/>
      <c r="G31" s="178"/>
      <c r="H31" s="178"/>
      <c r="I31" s="165"/>
      <c r="J31" s="168"/>
      <c r="K31" s="165">
        <f>I31+J31</f>
        <v>0</v>
      </c>
    </row>
    <row r="32" spans="1:12" x14ac:dyDescent="0.2">
      <c r="A32" s="244" t="s">
        <v>384</v>
      </c>
      <c r="B32" s="163" t="s">
        <v>49</v>
      </c>
      <c r="C32" s="177">
        <f t="shared" ref="C32:H32" si="8">SUM(C34:C36)</f>
        <v>0</v>
      </c>
      <c r="D32" s="177">
        <f t="shared" si="8"/>
        <v>0</v>
      </c>
      <c r="E32" s="177">
        <f t="shared" si="8"/>
        <v>0</v>
      </c>
      <c r="F32" s="177">
        <f t="shared" si="8"/>
        <v>0</v>
      </c>
      <c r="G32" s="177">
        <f t="shared" si="8"/>
        <v>0</v>
      </c>
      <c r="H32" s="177">
        <f t="shared" si="8"/>
        <v>0</v>
      </c>
      <c r="I32" s="165">
        <f>SUM(C32:H32)</f>
        <v>0</v>
      </c>
      <c r="J32" s="167">
        <f>SUM(J34:J36)</f>
        <v>0</v>
      </c>
      <c r="K32" s="165">
        <f t="shared" ref="K32:K47" si="9">I32+J32</f>
        <v>0</v>
      </c>
    </row>
    <row r="33" spans="1:12" x14ac:dyDescent="0.2">
      <c r="A33" s="243" t="s">
        <v>277</v>
      </c>
      <c r="B33" s="163"/>
      <c r="C33" s="178"/>
      <c r="D33" s="178"/>
      <c r="E33" s="178"/>
      <c r="F33" s="178"/>
      <c r="G33" s="178"/>
      <c r="H33" s="178"/>
      <c r="I33" s="164"/>
      <c r="J33" s="168"/>
      <c r="K33" s="165">
        <f t="shared" si="9"/>
        <v>0</v>
      </c>
    </row>
    <row r="34" spans="1:12" x14ac:dyDescent="0.2">
      <c r="A34" s="244" t="s">
        <v>385</v>
      </c>
      <c r="B34" s="163"/>
      <c r="C34" s="164"/>
      <c r="D34" s="164"/>
      <c r="E34" s="164"/>
      <c r="F34" s="164"/>
      <c r="G34" s="164"/>
      <c r="H34" s="164"/>
      <c r="I34" s="165">
        <f>SUM(C34:H34)</f>
        <v>0</v>
      </c>
      <c r="J34" s="160"/>
      <c r="K34" s="165">
        <f t="shared" si="9"/>
        <v>0</v>
      </c>
    </row>
    <row r="35" spans="1:12" x14ac:dyDescent="0.2">
      <c r="A35" s="244" t="s">
        <v>386</v>
      </c>
      <c r="B35" s="163"/>
      <c r="C35" s="164"/>
      <c r="D35" s="164"/>
      <c r="E35" s="164"/>
      <c r="F35" s="164"/>
      <c r="G35" s="164"/>
      <c r="H35" s="164"/>
      <c r="I35" s="165">
        <f t="shared" ref="I35:I81" si="10">SUM(C35:H35)</f>
        <v>0</v>
      </c>
      <c r="J35" s="160"/>
      <c r="K35" s="165">
        <f t="shared" si="9"/>
        <v>0</v>
      </c>
    </row>
    <row r="36" spans="1:12" x14ac:dyDescent="0.2">
      <c r="A36" s="244" t="s">
        <v>387</v>
      </c>
      <c r="B36" s="163"/>
      <c r="C36" s="164"/>
      <c r="D36" s="164"/>
      <c r="E36" s="164"/>
      <c r="F36" s="164"/>
      <c r="G36" s="164"/>
      <c r="H36" s="164"/>
      <c r="I36" s="165">
        <f t="shared" si="10"/>
        <v>0</v>
      </c>
      <c r="J36" s="160"/>
      <c r="K36" s="165">
        <f t="shared" si="9"/>
        <v>0</v>
      </c>
    </row>
    <row r="37" spans="1:12" x14ac:dyDescent="0.2">
      <c r="A37" s="244" t="s">
        <v>388</v>
      </c>
      <c r="B37" s="163" t="s">
        <v>50</v>
      </c>
      <c r="C37" s="164"/>
      <c r="D37" s="164"/>
      <c r="E37" s="164"/>
      <c r="F37" s="164"/>
      <c r="G37" s="164"/>
      <c r="H37" s="164"/>
      <c r="I37" s="165">
        <f t="shared" si="10"/>
        <v>0</v>
      </c>
      <c r="J37" s="160"/>
      <c r="K37" s="165">
        <f t="shared" si="9"/>
        <v>0</v>
      </c>
    </row>
    <row r="38" spans="1:12" x14ac:dyDescent="0.2">
      <c r="A38" s="244" t="s">
        <v>389</v>
      </c>
      <c r="B38" s="163" t="s">
        <v>51</v>
      </c>
      <c r="C38" s="164">
        <v>1971574</v>
      </c>
      <c r="D38" s="164"/>
      <c r="E38" s="164"/>
      <c r="F38" s="164"/>
      <c r="G38" s="164"/>
      <c r="H38" s="164"/>
      <c r="I38" s="165">
        <f t="shared" si="10"/>
        <v>1971574</v>
      </c>
      <c r="J38" s="160"/>
      <c r="K38" s="165">
        <f t="shared" si="9"/>
        <v>1971574</v>
      </c>
    </row>
    <row r="39" spans="1:12" x14ac:dyDescent="0.2">
      <c r="A39" s="244" t="s">
        <v>390</v>
      </c>
      <c r="B39" s="163" t="s">
        <v>52</v>
      </c>
      <c r="C39" s="164"/>
      <c r="D39" s="164"/>
      <c r="E39" s="164"/>
      <c r="F39" s="164"/>
      <c r="G39" s="164"/>
      <c r="H39" s="164"/>
      <c r="I39" s="165">
        <f t="shared" si="10"/>
        <v>0</v>
      </c>
      <c r="J39" s="160"/>
      <c r="K39" s="165">
        <f t="shared" si="9"/>
        <v>0</v>
      </c>
    </row>
    <row r="40" spans="1:12" x14ac:dyDescent="0.2">
      <c r="A40" s="244" t="s">
        <v>391</v>
      </c>
      <c r="B40" s="163" t="s">
        <v>53</v>
      </c>
      <c r="C40" s="164"/>
      <c r="D40" s="164"/>
      <c r="E40" s="164"/>
      <c r="F40" s="164"/>
      <c r="G40" s="164"/>
      <c r="H40" s="164"/>
      <c r="I40" s="165">
        <f t="shared" si="10"/>
        <v>0</v>
      </c>
      <c r="J40" s="160"/>
      <c r="K40" s="165">
        <f t="shared" si="9"/>
        <v>0</v>
      </c>
    </row>
    <row r="41" spans="1:12" x14ac:dyDescent="0.2">
      <c r="A41" s="244" t="s">
        <v>392</v>
      </c>
      <c r="B41" s="163" t="s">
        <v>54</v>
      </c>
      <c r="C41" s="164"/>
      <c r="D41" s="164"/>
      <c r="E41" s="164"/>
      <c r="F41" s="164"/>
      <c r="G41" s="164">
        <v>-4159127</v>
      </c>
      <c r="H41" s="164"/>
      <c r="I41" s="165">
        <f t="shared" si="10"/>
        <v>-4159127</v>
      </c>
      <c r="J41" s="160"/>
      <c r="K41" s="165">
        <f t="shared" si="9"/>
        <v>-4159127</v>
      </c>
    </row>
    <row r="42" spans="1:12" x14ac:dyDescent="0.2">
      <c r="A42" s="244" t="s">
        <v>393</v>
      </c>
      <c r="B42" s="163" t="s">
        <v>55</v>
      </c>
      <c r="C42" s="164"/>
      <c r="D42" s="164"/>
      <c r="E42" s="164"/>
      <c r="F42" s="164"/>
      <c r="G42" s="164"/>
      <c r="H42" s="164"/>
      <c r="I42" s="165">
        <f t="shared" si="10"/>
        <v>0</v>
      </c>
      <c r="J42" s="160"/>
      <c r="K42" s="165">
        <f t="shared" si="9"/>
        <v>0</v>
      </c>
    </row>
    <row r="43" spans="1:12" x14ac:dyDescent="0.2">
      <c r="A43" s="244" t="s">
        <v>394</v>
      </c>
      <c r="B43" s="163" t="s">
        <v>56</v>
      </c>
      <c r="C43" s="164"/>
      <c r="D43" s="164"/>
      <c r="E43" s="164"/>
      <c r="F43" s="164"/>
      <c r="G43" s="164"/>
      <c r="H43" s="164"/>
      <c r="I43" s="165">
        <f t="shared" si="10"/>
        <v>0</v>
      </c>
      <c r="J43" s="160"/>
      <c r="K43" s="165">
        <f t="shared" si="9"/>
        <v>0</v>
      </c>
    </row>
    <row r="44" spans="1:12" x14ac:dyDescent="0.2">
      <c r="A44" s="243" t="s">
        <v>395</v>
      </c>
      <c r="B44" s="163" t="s">
        <v>57</v>
      </c>
      <c r="C44" s="164"/>
      <c r="D44" s="164"/>
      <c r="E44" s="164"/>
      <c r="F44" s="164"/>
      <c r="G44" s="164"/>
      <c r="H44" s="164"/>
      <c r="I44" s="165">
        <f t="shared" si="10"/>
        <v>0</v>
      </c>
      <c r="J44" s="160"/>
      <c r="K44" s="165">
        <f t="shared" si="9"/>
        <v>0</v>
      </c>
    </row>
    <row r="45" spans="1:12" x14ac:dyDescent="0.2">
      <c r="A45" s="244" t="s">
        <v>396</v>
      </c>
      <c r="B45" s="163" t="s">
        <v>58</v>
      </c>
      <c r="C45" s="164">
        <v>-322390</v>
      </c>
      <c r="D45" s="164"/>
      <c r="E45" s="164"/>
      <c r="F45" s="164"/>
      <c r="G45" s="164"/>
      <c r="H45" s="164"/>
      <c r="I45" s="165">
        <f t="shared" si="10"/>
        <v>-322390</v>
      </c>
      <c r="J45" s="160"/>
      <c r="K45" s="165">
        <f t="shared" si="9"/>
        <v>-322390</v>
      </c>
    </row>
    <row r="46" spans="1:12" s="162" customFormat="1" x14ac:dyDescent="0.2">
      <c r="A46" s="245" t="s">
        <v>397</v>
      </c>
      <c r="B46" s="158" t="s">
        <v>59</v>
      </c>
      <c r="C46" s="179">
        <f>SUM(C16+C17+C30+C45)</f>
        <v>4405169</v>
      </c>
      <c r="D46" s="179">
        <f t="shared" ref="D46:H46" si="11">SUM(D16+D17+D30)</f>
        <v>0</v>
      </c>
      <c r="E46" s="179">
        <f t="shared" si="11"/>
        <v>0</v>
      </c>
      <c r="F46" s="179">
        <f t="shared" si="11"/>
        <v>263158</v>
      </c>
      <c r="G46" s="179">
        <f>SUM(G16+G17+G30)</f>
        <v>70368134</v>
      </c>
      <c r="H46" s="179">
        <f t="shared" si="11"/>
        <v>0</v>
      </c>
      <c r="I46" s="165">
        <f t="shared" si="10"/>
        <v>75036461</v>
      </c>
      <c r="J46" s="167">
        <f>SUM(J16+J17+J30)</f>
        <v>0</v>
      </c>
      <c r="K46" s="165">
        <f t="shared" si="9"/>
        <v>75036461</v>
      </c>
      <c r="L46" s="161"/>
    </row>
    <row r="47" spans="1:12" x14ac:dyDescent="0.2">
      <c r="A47" s="244" t="s">
        <v>369</v>
      </c>
      <c r="B47" s="163" t="s">
        <v>60</v>
      </c>
      <c r="C47" s="164"/>
      <c r="D47" s="164"/>
      <c r="E47" s="164"/>
      <c r="F47" s="164"/>
      <c r="G47" s="164"/>
      <c r="H47" s="164"/>
      <c r="I47" s="165">
        <f t="shared" si="10"/>
        <v>0</v>
      </c>
      <c r="J47" s="160"/>
      <c r="K47" s="165">
        <f t="shared" si="9"/>
        <v>0</v>
      </c>
    </row>
    <row r="48" spans="1:12" ht="12.75" x14ac:dyDescent="0.2">
      <c r="A48" s="246" t="s">
        <v>398</v>
      </c>
      <c r="B48" s="163"/>
      <c r="C48" s="164"/>
      <c r="D48" s="164"/>
      <c r="E48" s="164"/>
      <c r="F48" s="164"/>
      <c r="G48" s="164"/>
      <c r="H48" s="164"/>
      <c r="I48" s="160"/>
      <c r="J48" s="160"/>
      <c r="K48" s="160"/>
    </row>
    <row r="49" spans="1:13" ht="12.75" x14ac:dyDescent="0.2">
      <c r="A49" s="246" t="s">
        <v>399</v>
      </c>
      <c r="B49" s="163"/>
      <c r="C49" s="164"/>
      <c r="D49" s="164"/>
      <c r="E49" s="164"/>
      <c r="F49" s="164"/>
      <c r="G49" s="164"/>
      <c r="H49" s="164"/>
      <c r="I49" s="160"/>
      <c r="J49" s="160"/>
      <c r="K49" s="160"/>
    </row>
    <row r="50" spans="1:13" ht="12.75" x14ac:dyDescent="0.2">
      <c r="A50" s="246" t="s">
        <v>400</v>
      </c>
      <c r="B50" s="163"/>
      <c r="C50" s="164"/>
      <c r="D50" s="164"/>
      <c r="E50" s="164"/>
      <c r="F50" s="164"/>
      <c r="G50" s="164"/>
      <c r="H50" s="164"/>
      <c r="I50" s="160"/>
      <c r="J50" s="160"/>
      <c r="K50" s="160"/>
    </row>
    <row r="51" spans="1:13" x14ac:dyDescent="0.2">
      <c r="A51" s="244" t="s">
        <v>401</v>
      </c>
      <c r="B51" s="163" t="s">
        <v>61</v>
      </c>
      <c r="C51" s="177">
        <f>C46+C47</f>
        <v>4405169</v>
      </c>
      <c r="D51" s="177">
        <f t="shared" ref="D51:H51" si="12">D46+D47</f>
        <v>0</v>
      </c>
      <c r="E51" s="177">
        <f t="shared" si="12"/>
        <v>0</v>
      </c>
      <c r="F51" s="177">
        <f t="shared" si="12"/>
        <v>263158</v>
      </c>
      <c r="G51" s="177">
        <f>G46+G47</f>
        <v>70368134</v>
      </c>
      <c r="H51" s="177">
        <f t="shared" si="12"/>
        <v>0</v>
      </c>
      <c r="I51" s="165">
        <f t="shared" si="10"/>
        <v>75036461</v>
      </c>
      <c r="J51" s="167">
        <f>J46+J47</f>
        <v>0</v>
      </c>
      <c r="K51" s="165">
        <f>I51+J51</f>
        <v>75036461</v>
      </c>
    </row>
    <row r="52" spans="1:13" x14ac:dyDescent="0.2">
      <c r="A52" s="243" t="s">
        <v>402</v>
      </c>
      <c r="B52" s="163" t="s">
        <v>35</v>
      </c>
      <c r="C52" s="177">
        <f t="shared" ref="C52:H52" si="13">C53+C54</f>
        <v>0</v>
      </c>
      <c r="D52" s="177">
        <f t="shared" si="13"/>
        <v>0</v>
      </c>
      <c r="E52" s="177">
        <f t="shared" si="13"/>
        <v>0</v>
      </c>
      <c r="F52" s="177">
        <f t="shared" si="13"/>
        <v>33153</v>
      </c>
      <c r="G52" s="177">
        <v>1980257</v>
      </c>
      <c r="H52" s="177">
        <f t="shared" si="13"/>
        <v>0</v>
      </c>
      <c r="I52" s="165">
        <f t="shared" si="10"/>
        <v>2013410</v>
      </c>
      <c r="J52" s="167">
        <f>J53+J54</f>
        <v>0</v>
      </c>
      <c r="K52" s="165">
        <f t="shared" ref="K52:K53" si="14">I52+J52</f>
        <v>2013410</v>
      </c>
    </row>
    <row r="53" spans="1:13" x14ac:dyDescent="0.2">
      <c r="A53" s="244" t="s">
        <v>403</v>
      </c>
      <c r="B53" s="163" t="s">
        <v>62</v>
      </c>
      <c r="C53" s="164"/>
      <c r="D53" s="166"/>
      <c r="E53" s="166"/>
      <c r="F53" s="166"/>
      <c r="G53" s="159">
        <v>1980257</v>
      </c>
      <c r="H53" s="159"/>
      <c r="I53" s="165">
        <f t="shared" si="10"/>
        <v>1980257</v>
      </c>
      <c r="J53" s="160"/>
      <c r="K53" s="165">
        <f t="shared" si="14"/>
        <v>1980257</v>
      </c>
      <c r="M53" s="180"/>
    </row>
    <row r="54" spans="1:13" x14ac:dyDescent="0.2">
      <c r="A54" s="244" t="s">
        <v>404</v>
      </c>
      <c r="B54" s="163" t="s">
        <v>63</v>
      </c>
      <c r="C54" s="165">
        <f t="shared" ref="C54:H54" si="15">SUM(C56:C64)</f>
        <v>0</v>
      </c>
      <c r="D54" s="165">
        <f t="shared" si="15"/>
        <v>0</v>
      </c>
      <c r="E54" s="165">
        <f t="shared" si="15"/>
        <v>0</v>
      </c>
      <c r="F54" s="165">
        <f t="shared" si="15"/>
        <v>33153</v>
      </c>
      <c r="G54" s="165"/>
      <c r="H54" s="165">
        <f t="shared" si="15"/>
        <v>0</v>
      </c>
      <c r="I54" s="165">
        <f t="shared" si="10"/>
        <v>33153</v>
      </c>
      <c r="J54" s="167">
        <f>SUM(J56:J64)</f>
        <v>0</v>
      </c>
      <c r="K54" s="165">
        <f>I54+J54</f>
        <v>33153</v>
      </c>
    </row>
    <row r="55" spans="1:13" x14ac:dyDescent="0.2">
      <c r="A55" s="243" t="s">
        <v>277</v>
      </c>
      <c r="B55" s="163"/>
      <c r="C55" s="164"/>
      <c r="D55" s="164"/>
      <c r="E55" s="164"/>
      <c r="F55" s="164"/>
      <c r="G55" s="164"/>
      <c r="H55" s="164"/>
      <c r="I55" s="165">
        <f t="shared" si="10"/>
        <v>0</v>
      </c>
      <c r="J55" s="168"/>
      <c r="K55" s="165">
        <f>I55+J55</f>
        <v>0</v>
      </c>
    </row>
    <row r="56" spans="1:13" ht="24" x14ac:dyDescent="0.2">
      <c r="A56" s="243" t="s">
        <v>374</v>
      </c>
      <c r="B56" s="163" t="s">
        <v>64</v>
      </c>
      <c r="C56" s="166"/>
      <c r="D56" s="166"/>
      <c r="E56" s="166"/>
      <c r="F56" s="164"/>
      <c r="G56" s="166"/>
      <c r="H56" s="166"/>
      <c r="I56" s="165">
        <f t="shared" si="10"/>
        <v>0</v>
      </c>
      <c r="J56" s="160"/>
      <c r="K56" s="165">
        <f t="shared" ref="K56:K64" si="16">I56+J56</f>
        <v>0</v>
      </c>
    </row>
    <row r="57" spans="1:13" ht="24" x14ac:dyDescent="0.2">
      <c r="A57" s="243" t="s">
        <v>375</v>
      </c>
      <c r="B57" s="163" t="s">
        <v>65</v>
      </c>
      <c r="C57" s="164"/>
      <c r="D57" s="164"/>
      <c r="E57" s="164"/>
      <c r="F57" s="164"/>
      <c r="G57" s="164"/>
      <c r="H57" s="164"/>
      <c r="I57" s="165">
        <f t="shared" si="10"/>
        <v>0</v>
      </c>
      <c r="J57" s="160"/>
      <c r="K57" s="165">
        <f t="shared" si="16"/>
        <v>0</v>
      </c>
    </row>
    <row r="58" spans="1:13" x14ac:dyDescent="0.2">
      <c r="A58" s="243" t="s">
        <v>376</v>
      </c>
      <c r="B58" s="163" t="s">
        <v>66</v>
      </c>
      <c r="C58" s="166"/>
      <c r="D58" s="166"/>
      <c r="E58" s="166"/>
      <c r="F58" s="164"/>
      <c r="G58" s="166"/>
      <c r="H58" s="166"/>
      <c r="I58" s="165">
        <f t="shared" si="10"/>
        <v>0</v>
      </c>
      <c r="J58" s="160"/>
      <c r="K58" s="165">
        <f t="shared" si="16"/>
        <v>0</v>
      </c>
    </row>
    <row r="59" spans="1:13" ht="24" x14ac:dyDescent="0.2">
      <c r="A59" s="244" t="s">
        <v>377</v>
      </c>
      <c r="B59" s="163" t="s">
        <v>67</v>
      </c>
      <c r="C59" s="164"/>
      <c r="D59" s="164"/>
      <c r="E59" s="164"/>
      <c r="F59" s="164"/>
      <c r="G59" s="164"/>
      <c r="H59" s="164"/>
      <c r="I59" s="165">
        <f t="shared" si="10"/>
        <v>0</v>
      </c>
      <c r="J59" s="160"/>
      <c r="K59" s="165">
        <f t="shared" si="16"/>
        <v>0</v>
      </c>
    </row>
    <row r="60" spans="1:13" x14ac:dyDescent="0.2">
      <c r="A60" s="243" t="s">
        <v>378</v>
      </c>
      <c r="B60" s="163" t="s">
        <v>68</v>
      </c>
      <c r="C60" s="164"/>
      <c r="D60" s="164"/>
      <c r="E60" s="164"/>
      <c r="F60" s="164"/>
      <c r="G60" s="164"/>
      <c r="H60" s="164"/>
      <c r="I60" s="165">
        <f t="shared" si="10"/>
        <v>0</v>
      </c>
      <c r="J60" s="160"/>
      <c r="K60" s="165">
        <f t="shared" si="16"/>
        <v>0</v>
      </c>
    </row>
    <row r="61" spans="1:13" x14ac:dyDescent="0.2">
      <c r="A61" s="243" t="s">
        <v>379</v>
      </c>
      <c r="B61" s="163" t="s">
        <v>69</v>
      </c>
      <c r="C61" s="166"/>
      <c r="D61" s="166"/>
      <c r="E61" s="164"/>
      <c r="F61" s="164"/>
      <c r="G61" s="166"/>
      <c r="H61" s="166"/>
      <c r="I61" s="165">
        <f t="shared" si="10"/>
        <v>0</v>
      </c>
      <c r="J61" s="160"/>
      <c r="K61" s="165">
        <f t="shared" si="16"/>
        <v>0</v>
      </c>
    </row>
    <row r="62" spans="1:13" ht="23.25" customHeight="1" x14ac:dyDescent="0.2">
      <c r="A62" s="244" t="s">
        <v>380</v>
      </c>
      <c r="B62" s="163" t="s">
        <v>70</v>
      </c>
      <c r="C62" s="166"/>
      <c r="D62" s="166"/>
      <c r="E62" s="166"/>
      <c r="F62" s="164"/>
      <c r="G62" s="166"/>
      <c r="H62" s="166"/>
      <c r="I62" s="165">
        <f t="shared" si="10"/>
        <v>0</v>
      </c>
      <c r="J62" s="160"/>
      <c r="K62" s="165">
        <f t="shared" si="16"/>
        <v>0</v>
      </c>
    </row>
    <row r="63" spans="1:13" x14ac:dyDescent="0.2">
      <c r="A63" s="243" t="s">
        <v>381</v>
      </c>
      <c r="B63" s="163" t="s">
        <v>71</v>
      </c>
      <c r="C63" s="164"/>
      <c r="D63" s="164"/>
      <c r="E63" s="164"/>
      <c r="F63" s="164"/>
      <c r="G63" s="164"/>
      <c r="H63" s="164"/>
      <c r="I63" s="165">
        <f t="shared" si="10"/>
        <v>0</v>
      </c>
      <c r="J63" s="160"/>
      <c r="K63" s="165">
        <f t="shared" si="16"/>
        <v>0</v>
      </c>
    </row>
    <row r="64" spans="1:13" x14ac:dyDescent="0.2">
      <c r="A64" s="244" t="s">
        <v>382</v>
      </c>
      <c r="B64" s="163" t="s">
        <v>72</v>
      </c>
      <c r="C64" s="166"/>
      <c r="D64" s="166"/>
      <c r="E64" s="166"/>
      <c r="F64" s="164">
        <v>33153</v>
      </c>
      <c r="G64" s="166"/>
      <c r="H64" s="166"/>
      <c r="I64" s="165">
        <f t="shared" si="10"/>
        <v>33153</v>
      </c>
      <c r="J64" s="160"/>
      <c r="K64" s="165">
        <f t="shared" si="16"/>
        <v>33153</v>
      </c>
    </row>
    <row r="65" spans="1:11" x14ac:dyDescent="0.2">
      <c r="A65" s="244" t="s">
        <v>405</v>
      </c>
      <c r="B65" s="163" t="s">
        <v>73</v>
      </c>
      <c r="C65" s="177">
        <f>SUM(C67+C72+C73+C74+C75+C76+C77+C78+C79)</f>
        <v>0</v>
      </c>
      <c r="D65" s="177">
        <f t="shared" ref="D65:H65" si="17">SUM(D67+D72+D73+D74+D75+D76+D77+D78+D79)</f>
        <v>0</v>
      </c>
      <c r="E65" s="177">
        <f t="shared" si="17"/>
        <v>0</v>
      </c>
      <c r="F65" s="177">
        <f t="shared" si="17"/>
        <v>0</v>
      </c>
      <c r="G65" s="177">
        <f t="shared" si="17"/>
        <v>0</v>
      </c>
      <c r="H65" s="177">
        <f t="shared" si="17"/>
        <v>0</v>
      </c>
      <c r="I65" s="165">
        <f t="shared" si="10"/>
        <v>0</v>
      </c>
      <c r="J65" s="167">
        <f>SUM(J67+J72+J73+J74+J75+J76+J77+J78+J79)</f>
        <v>0</v>
      </c>
      <c r="K65" s="165">
        <f>I65+J65</f>
        <v>0</v>
      </c>
    </row>
    <row r="66" spans="1:11" x14ac:dyDescent="0.2">
      <c r="A66" s="243" t="s">
        <v>277</v>
      </c>
      <c r="B66" s="163"/>
      <c r="C66" s="178"/>
      <c r="D66" s="178"/>
      <c r="E66" s="178"/>
      <c r="F66" s="178"/>
      <c r="G66" s="178"/>
      <c r="H66" s="178"/>
      <c r="I66" s="165"/>
      <c r="J66" s="168"/>
      <c r="K66" s="165"/>
    </row>
    <row r="67" spans="1:11" x14ac:dyDescent="0.2">
      <c r="A67" s="244" t="s">
        <v>384</v>
      </c>
      <c r="B67" s="163" t="s">
        <v>74</v>
      </c>
      <c r="C67" s="177">
        <f t="shared" ref="C67:H67" si="18">SUM(C69:C71)</f>
        <v>0</v>
      </c>
      <c r="D67" s="177">
        <f t="shared" si="18"/>
        <v>0</v>
      </c>
      <c r="E67" s="177">
        <f t="shared" si="18"/>
        <v>0</v>
      </c>
      <c r="F67" s="177">
        <f t="shared" si="18"/>
        <v>0</v>
      </c>
      <c r="G67" s="177">
        <f t="shared" si="18"/>
        <v>0</v>
      </c>
      <c r="H67" s="177">
        <f t="shared" si="18"/>
        <v>0</v>
      </c>
      <c r="I67" s="165">
        <f t="shared" si="10"/>
        <v>0</v>
      </c>
      <c r="J67" s="167">
        <f>SUM(J69:J71)</f>
        <v>0</v>
      </c>
      <c r="K67" s="165">
        <f>I67+J67</f>
        <v>0</v>
      </c>
    </row>
    <row r="68" spans="1:11" x14ac:dyDescent="0.2">
      <c r="A68" s="243" t="s">
        <v>277</v>
      </c>
      <c r="B68" s="163"/>
      <c r="C68" s="178"/>
      <c r="D68" s="178"/>
      <c r="E68" s="178"/>
      <c r="F68" s="178"/>
      <c r="G68" s="178"/>
      <c r="H68" s="178"/>
      <c r="I68" s="165"/>
      <c r="J68" s="168"/>
      <c r="K68" s="165">
        <f>I68+J68</f>
        <v>0</v>
      </c>
    </row>
    <row r="69" spans="1:11" x14ac:dyDescent="0.2">
      <c r="A69" s="244" t="s">
        <v>385</v>
      </c>
      <c r="B69" s="163"/>
      <c r="C69" s="164"/>
      <c r="D69" s="164"/>
      <c r="E69" s="164"/>
      <c r="F69" s="164"/>
      <c r="G69" s="164"/>
      <c r="H69" s="164"/>
      <c r="I69" s="165">
        <f t="shared" si="10"/>
        <v>0</v>
      </c>
      <c r="J69" s="160"/>
      <c r="K69" s="165">
        <f t="shared" ref="K69:K80" si="19">I69+J69</f>
        <v>0</v>
      </c>
    </row>
    <row r="70" spans="1:11" x14ac:dyDescent="0.2">
      <c r="A70" s="244" t="s">
        <v>386</v>
      </c>
      <c r="B70" s="163"/>
      <c r="C70" s="164"/>
      <c r="D70" s="164"/>
      <c r="E70" s="164"/>
      <c r="F70" s="164"/>
      <c r="G70" s="164"/>
      <c r="H70" s="164"/>
      <c r="I70" s="165">
        <f t="shared" si="10"/>
        <v>0</v>
      </c>
      <c r="J70" s="160"/>
      <c r="K70" s="165">
        <f t="shared" si="19"/>
        <v>0</v>
      </c>
    </row>
    <row r="71" spans="1:11" x14ac:dyDescent="0.2">
      <c r="A71" s="244" t="s">
        <v>387</v>
      </c>
      <c r="B71" s="163"/>
      <c r="C71" s="164"/>
      <c r="D71" s="164"/>
      <c r="E71" s="164"/>
      <c r="F71" s="164"/>
      <c r="G71" s="164"/>
      <c r="H71" s="164"/>
      <c r="I71" s="165">
        <f t="shared" si="10"/>
        <v>0</v>
      </c>
      <c r="J71" s="160"/>
      <c r="K71" s="165">
        <f t="shared" si="19"/>
        <v>0</v>
      </c>
    </row>
    <row r="72" spans="1:11" x14ac:dyDescent="0.2">
      <c r="A72" s="244" t="s">
        <v>388</v>
      </c>
      <c r="B72" s="163" t="s">
        <v>75</v>
      </c>
      <c r="C72" s="164"/>
      <c r="D72" s="164"/>
      <c r="E72" s="164"/>
      <c r="F72" s="164"/>
      <c r="G72" s="164"/>
      <c r="H72" s="164"/>
      <c r="I72" s="165">
        <f t="shared" si="10"/>
        <v>0</v>
      </c>
      <c r="J72" s="160"/>
      <c r="K72" s="165">
        <f t="shared" si="19"/>
        <v>0</v>
      </c>
    </row>
    <row r="73" spans="1:11" x14ac:dyDescent="0.2">
      <c r="A73" s="244" t="s">
        <v>389</v>
      </c>
      <c r="B73" s="163" t="s">
        <v>76</v>
      </c>
      <c r="C73" s="164"/>
      <c r="D73" s="164"/>
      <c r="E73" s="164"/>
      <c r="F73" s="164"/>
      <c r="G73" s="164"/>
      <c r="H73" s="164"/>
      <c r="I73" s="165">
        <f t="shared" si="10"/>
        <v>0</v>
      </c>
      <c r="J73" s="160"/>
      <c r="K73" s="165">
        <f t="shared" si="19"/>
        <v>0</v>
      </c>
    </row>
    <row r="74" spans="1:11" x14ac:dyDescent="0.2">
      <c r="A74" s="244" t="s">
        <v>390</v>
      </c>
      <c r="B74" s="163" t="s">
        <v>77</v>
      </c>
      <c r="C74" s="164"/>
      <c r="D74" s="164"/>
      <c r="E74" s="164"/>
      <c r="F74" s="164"/>
      <c r="G74" s="164"/>
      <c r="H74" s="164"/>
      <c r="I74" s="165">
        <f t="shared" si="10"/>
        <v>0</v>
      </c>
      <c r="J74" s="160"/>
      <c r="K74" s="165">
        <f t="shared" si="19"/>
        <v>0</v>
      </c>
    </row>
    <row r="75" spans="1:11" x14ac:dyDescent="0.2">
      <c r="A75" s="244" t="s">
        <v>391</v>
      </c>
      <c r="B75" s="163" t="s">
        <v>78</v>
      </c>
      <c r="C75" s="164"/>
      <c r="D75" s="164"/>
      <c r="E75" s="164"/>
      <c r="F75" s="164"/>
      <c r="G75" s="164"/>
      <c r="H75" s="164"/>
      <c r="I75" s="165">
        <f t="shared" si="10"/>
        <v>0</v>
      </c>
      <c r="J75" s="160"/>
      <c r="K75" s="165">
        <f t="shared" si="19"/>
        <v>0</v>
      </c>
    </row>
    <row r="76" spans="1:11" x14ac:dyDescent="0.2">
      <c r="A76" s="244" t="s">
        <v>392</v>
      </c>
      <c r="B76" s="163" t="s">
        <v>79</v>
      </c>
      <c r="C76" s="164"/>
      <c r="D76" s="164"/>
      <c r="E76" s="164"/>
      <c r="F76" s="164"/>
      <c r="G76" s="164"/>
      <c r="H76" s="164"/>
      <c r="I76" s="165">
        <f t="shared" si="10"/>
        <v>0</v>
      </c>
      <c r="J76" s="160"/>
      <c r="K76" s="165">
        <f t="shared" si="19"/>
        <v>0</v>
      </c>
    </row>
    <row r="77" spans="1:11" x14ac:dyDescent="0.2">
      <c r="A77" s="244" t="s">
        <v>393</v>
      </c>
      <c r="B77" s="163" t="s">
        <v>80</v>
      </c>
      <c r="C77" s="164"/>
      <c r="D77" s="164"/>
      <c r="E77" s="164"/>
      <c r="F77" s="164"/>
      <c r="G77" s="164"/>
      <c r="H77" s="164"/>
      <c r="I77" s="165">
        <f t="shared" si="10"/>
        <v>0</v>
      </c>
      <c r="J77" s="160"/>
      <c r="K77" s="165">
        <f t="shared" si="19"/>
        <v>0</v>
      </c>
    </row>
    <row r="78" spans="1:11" x14ac:dyDescent="0.2">
      <c r="A78" s="244" t="s">
        <v>394</v>
      </c>
      <c r="B78" s="163" t="s">
        <v>81</v>
      </c>
      <c r="C78" s="164"/>
      <c r="D78" s="164"/>
      <c r="E78" s="164"/>
      <c r="F78" s="164"/>
      <c r="G78" s="164"/>
      <c r="H78" s="164"/>
      <c r="I78" s="165">
        <f t="shared" si="10"/>
        <v>0</v>
      </c>
      <c r="J78" s="160"/>
      <c r="K78" s="165">
        <f t="shared" si="19"/>
        <v>0</v>
      </c>
    </row>
    <row r="79" spans="1:11" x14ac:dyDescent="0.2">
      <c r="A79" s="243" t="s">
        <v>395</v>
      </c>
      <c r="B79" s="163" t="s">
        <v>82</v>
      </c>
      <c r="C79" s="164"/>
      <c r="D79" s="164"/>
      <c r="E79" s="164"/>
      <c r="F79" s="164"/>
      <c r="G79" s="164"/>
      <c r="H79" s="164"/>
      <c r="I79" s="165">
        <f t="shared" si="10"/>
        <v>0</v>
      </c>
      <c r="J79" s="160"/>
      <c r="K79" s="165">
        <f t="shared" si="19"/>
        <v>0</v>
      </c>
    </row>
    <row r="80" spans="1:11" x14ac:dyDescent="0.2">
      <c r="A80" s="244" t="s">
        <v>396</v>
      </c>
      <c r="B80" s="163" t="s">
        <v>83</v>
      </c>
      <c r="C80" s="164"/>
      <c r="D80" s="164"/>
      <c r="E80" s="164"/>
      <c r="F80" s="164"/>
      <c r="G80" s="164"/>
      <c r="H80" s="164"/>
      <c r="I80" s="165">
        <f t="shared" si="10"/>
        <v>0</v>
      </c>
      <c r="J80" s="160"/>
      <c r="K80" s="165">
        <f t="shared" si="19"/>
        <v>0</v>
      </c>
    </row>
    <row r="81" spans="1:12" s="162" customFormat="1" x14ac:dyDescent="0.2">
      <c r="A81" s="242" t="s">
        <v>407</v>
      </c>
      <c r="B81" s="158">
        <v>800</v>
      </c>
      <c r="C81" s="160">
        <f t="shared" ref="C81:H81" si="20">SUM(C51+C52+C65+C80)</f>
        <v>4405169</v>
      </c>
      <c r="D81" s="160">
        <f t="shared" si="20"/>
        <v>0</v>
      </c>
      <c r="E81" s="160">
        <f t="shared" si="20"/>
        <v>0</v>
      </c>
      <c r="F81" s="160">
        <f t="shared" si="20"/>
        <v>296311</v>
      </c>
      <c r="G81" s="160">
        <f t="shared" si="20"/>
        <v>72348391</v>
      </c>
      <c r="H81" s="160">
        <f t="shared" si="20"/>
        <v>0</v>
      </c>
      <c r="I81" s="165">
        <f t="shared" si="10"/>
        <v>77049871</v>
      </c>
      <c r="J81" s="167">
        <f>SUM(J51+J52+J65)</f>
        <v>0</v>
      </c>
      <c r="K81" s="165">
        <f>I81+J81</f>
        <v>77049871</v>
      </c>
      <c r="L81" s="161"/>
    </row>
    <row r="82" spans="1:12" s="182" customFormat="1" x14ac:dyDescent="0.2">
      <c r="A82" s="149"/>
      <c r="B82" s="149"/>
      <c r="C82" s="181"/>
      <c r="D82" s="181"/>
      <c r="E82" s="181"/>
      <c r="F82" s="181"/>
      <c r="G82" s="181"/>
      <c r="H82" s="181"/>
      <c r="I82" s="149"/>
      <c r="J82" s="149"/>
      <c r="K82" s="149"/>
      <c r="L82" s="149"/>
    </row>
    <row r="83" spans="1:12" s="182" customFormat="1" x14ac:dyDescent="0.2">
      <c r="A83" s="183"/>
      <c r="B83" s="149"/>
      <c r="C83" s="181"/>
      <c r="D83" s="181"/>
      <c r="E83" s="181"/>
      <c r="F83" s="181"/>
      <c r="G83" s="181"/>
      <c r="H83" s="181"/>
      <c r="I83" s="149"/>
      <c r="J83" s="149"/>
      <c r="K83" s="149"/>
      <c r="L83" s="149"/>
    </row>
    <row r="84" spans="1:12" s="186" customFormat="1" x14ac:dyDescent="0.2">
      <c r="A84" s="184"/>
      <c r="B84" s="184"/>
      <c r="C84" s="185"/>
      <c r="D84" s="185"/>
      <c r="E84" s="185"/>
      <c r="F84" s="185"/>
      <c r="G84" s="185"/>
      <c r="H84" s="185"/>
      <c r="I84" s="184"/>
      <c r="J84" s="184"/>
      <c r="K84" s="184"/>
      <c r="L84" s="149"/>
    </row>
    <row r="85" spans="1:12" ht="12.75" x14ac:dyDescent="0.2">
      <c r="A85" s="47" t="s">
        <v>223</v>
      </c>
      <c r="B85" s="14"/>
      <c r="C85" s="14"/>
      <c r="D85" s="14"/>
    </row>
    <row r="86" spans="1:12" ht="15" x14ac:dyDescent="0.35">
      <c r="A86" s="188" t="s">
        <v>225</v>
      </c>
      <c r="B86" s="48"/>
      <c r="C86" s="49" t="s">
        <v>103</v>
      </c>
      <c r="D86" s="49"/>
      <c r="E86" s="148"/>
      <c r="F86" s="148"/>
      <c r="G86" s="148"/>
      <c r="H86" s="148"/>
      <c r="I86" s="147"/>
      <c r="J86" s="147"/>
      <c r="K86" s="147"/>
    </row>
    <row r="87" spans="1:12" ht="12.75" x14ac:dyDescent="0.2">
      <c r="A87" s="189"/>
      <c r="B87" s="67"/>
      <c r="C87" s="67"/>
      <c r="D87" s="51"/>
      <c r="E87" s="148"/>
      <c r="F87" s="148"/>
      <c r="G87" s="148"/>
      <c r="H87" s="148"/>
      <c r="I87" s="147"/>
      <c r="J87" s="147"/>
      <c r="K87" s="147"/>
    </row>
    <row r="88" spans="1:12" ht="12.75" x14ac:dyDescent="0.2">
      <c r="A88" s="52"/>
      <c r="B88" s="2"/>
      <c r="C88" s="3"/>
      <c r="D88" s="11"/>
      <c r="E88" s="148"/>
      <c r="F88" s="148"/>
      <c r="G88" s="148"/>
      <c r="H88" s="148"/>
      <c r="I88" s="147"/>
      <c r="J88" s="147"/>
      <c r="K88" s="147"/>
    </row>
    <row r="89" spans="1:12" ht="12.75" x14ac:dyDescent="0.2">
      <c r="A89" s="52" t="s">
        <v>222</v>
      </c>
      <c r="B89" s="24"/>
      <c r="C89" s="49" t="s">
        <v>105</v>
      </c>
      <c r="D89" s="53"/>
      <c r="E89" s="148"/>
      <c r="F89" s="148"/>
      <c r="G89" s="148"/>
      <c r="H89" s="148"/>
      <c r="I89" s="147"/>
      <c r="J89" s="147"/>
      <c r="K89" s="147"/>
    </row>
    <row r="90" spans="1:12" x14ac:dyDescent="0.2">
      <c r="A90" s="147"/>
      <c r="B90" s="147"/>
      <c r="C90" s="148"/>
      <c r="D90" s="148"/>
      <c r="E90" s="148"/>
      <c r="F90" s="148"/>
      <c r="G90" s="148"/>
      <c r="H90" s="148"/>
      <c r="I90" s="147"/>
      <c r="J90" s="147"/>
      <c r="K90" s="147"/>
    </row>
    <row r="93" spans="1:12" x14ac:dyDescent="0.2">
      <c r="A93" s="190" t="s">
        <v>100</v>
      </c>
    </row>
  </sheetData>
  <mergeCells count="6">
    <mergeCell ref="K12:K13"/>
    <mergeCell ref="A12:A13"/>
    <mergeCell ref="B12:B13"/>
    <mergeCell ref="C12:H12"/>
    <mergeCell ref="I12:I13"/>
    <mergeCell ref="J12:J13"/>
  </mergeCells>
  <pageMargins left="0.70866141732283472" right="0.70866141732283472" top="0.74803149606299213" bottom="0.43307086614173229" header="0.31496062992125984" footer="0.31496062992125984"/>
  <pageSetup paperSize="9" scale="38" orientation="landscape" r:id="rId1"/>
  <headerFooter>
    <oddHeader>&amp;R&amp;A</oddHeader>
  </headerFooter>
  <rowBreaks count="1" manualBreakCount="1">
    <brk id="4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Наталья Леонидовна</dc:creator>
  <cp:lastModifiedBy>Пользователь Windows</cp:lastModifiedBy>
  <cp:lastPrinted>2022-05-31T04:42:44Z</cp:lastPrinted>
  <dcterms:created xsi:type="dcterms:W3CDTF">2022-03-30T09:39:22Z</dcterms:created>
  <dcterms:modified xsi:type="dcterms:W3CDTF">2022-06-15T09:11:27Z</dcterms:modified>
</cp:coreProperties>
</file>