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bassdat\Folders\FileBuh\ДокументыГБ\ПапкаБухгалтерСводнойОтчетности\2024\Размещение ФО 2024\4 кв 2024\На сайте\"/>
    </mc:Choice>
  </mc:AlternateContent>
  <xr:revisionPtr revIDLastSave="0" documentId="13_ncr:1_{EADE09BB-7288-434F-981B-85E20D4B539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'[12]B1.2'!#REF!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Ф1!$37:$38</definedName>
    <definedName name="Z_942BA421_E001_4FC3_9C0F_8E0D53E3C61F_.wvu.PrintArea" localSheetId="0" hidden="1">Ф1!$A$1:$D$170</definedName>
    <definedName name="Z_942BA421_E001_4FC3_9C0F_8E0D53E3C61F_.wvu.PrintArea" localSheetId="1" hidden="1">Ф2!$A$1:$D$86</definedName>
    <definedName name="Z_942BA421_E001_4FC3_9C0F_8E0D53E3C61F_.wvu.PrintArea" localSheetId="2" hidden="1">Ф3!$A$1:$D$108</definedName>
    <definedName name="Z_942BA421_E001_4FC3_9C0F_8E0D53E3C61F_.wvu.PrintArea" localSheetId="3" hidden="1">Ф4!$A$1:$K$107</definedName>
    <definedName name="Z_942BA421_E001_4FC3_9C0F_8E0D53E3C61F_.wvu.PrintTitles" localSheetId="3" hidden="1">Ф4!$15:$16</definedName>
    <definedName name="Z_942BA421_E001_4FC3_9C0F_8E0D53E3C61F_.wvu.Rows" localSheetId="3" hidden="1">Ф4!$85:$86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8D0D40D_9ED2_4FAF_AC66_1CCAA7B1301F_.wvu.PrintArea" localSheetId="0" hidden="1">Ф1!$A$8:$D$170</definedName>
    <definedName name="Z_A8D0D40D_9ED2_4FAF_AC66_1CCAA7B1301F_.wvu.PrintArea" localSheetId="1" hidden="1">Ф2!$A$8:$D$86</definedName>
    <definedName name="Z_A8D0D40D_9ED2_4FAF_AC66_1CCAA7B1301F_.wvu.PrintArea" localSheetId="2" hidden="1">Ф3!$A$1:$D$108</definedName>
    <definedName name="Z_A8D0D40D_9ED2_4FAF_AC66_1CCAA7B1301F_.wvu.PrintArea" localSheetId="3" hidden="1">Ф4!$A$9:$K$107</definedName>
    <definedName name="Z_A8D0D40D_9ED2_4FAF_AC66_1CCAA7B1301F_.wvu.Rows" localSheetId="2" hidden="1">Ф3!#REF!,Ф3!$8:$9,Ф3!#REF!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_xlnm.Print_Titles" localSheetId="3">Ф4!$15:$16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0">Ф1!$A$1:$D$170</definedName>
    <definedName name="_xlnm.Print_Area" localSheetId="1">Ф2!$A$1:$D$86</definedName>
    <definedName name="_xlnm.Print_Area" localSheetId="2">Ф3!$A$1:$D$108</definedName>
    <definedName name="_xlnm.Print_Area" localSheetId="3">Ф4!$A$1:$K$107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2" l="1"/>
  <c r="D147" i="1" l="1"/>
  <c r="C147" i="1"/>
  <c r="D139" i="1" l="1"/>
  <c r="C139" i="1"/>
  <c r="G68" i="4" l="1"/>
  <c r="G54" i="4" l="1"/>
  <c r="F57" i="4"/>
  <c r="F55" i="4" s="1"/>
  <c r="F54" i="4"/>
  <c r="G33" i="4"/>
  <c r="G19" i="4"/>
  <c r="G22" i="4"/>
  <c r="G20" i="4" s="1"/>
  <c r="G49" i="4" s="1"/>
  <c r="F19" i="4"/>
  <c r="F20" i="4"/>
  <c r="F22" i="4"/>
  <c r="G57" i="4" l="1"/>
  <c r="G55" i="4" s="1"/>
  <c r="D105" i="1" l="1"/>
  <c r="C105" i="1"/>
  <c r="K40" i="4" l="1"/>
  <c r="K39" i="4"/>
  <c r="K38" i="4"/>
  <c r="K37" i="4"/>
  <c r="K36" i="4"/>
  <c r="K35" i="4"/>
  <c r="K26" i="4"/>
  <c r="K25" i="4"/>
  <c r="K24" i="4"/>
  <c r="I55" i="4"/>
  <c r="K55" i="4" s="1"/>
  <c r="I83" i="4"/>
  <c r="K83" i="4" s="1"/>
  <c r="I82" i="4"/>
  <c r="K82" i="4" s="1"/>
  <c r="I81" i="4"/>
  <c r="K81" i="4" s="1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J70" i="4"/>
  <c r="J68" i="4"/>
  <c r="I67" i="4"/>
  <c r="K67" i="4" s="1"/>
  <c r="I66" i="4"/>
  <c r="K66" i="4" s="1"/>
  <c r="I65" i="4"/>
  <c r="K65" i="4" s="1"/>
  <c r="I64" i="4"/>
  <c r="K64" i="4" s="1"/>
  <c r="I63" i="4"/>
  <c r="K63" i="4" s="1"/>
  <c r="I62" i="4"/>
  <c r="K62" i="4" s="1"/>
  <c r="I61" i="4"/>
  <c r="K61" i="4" s="1"/>
  <c r="I60" i="4"/>
  <c r="K60" i="4" s="1"/>
  <c r="I59" i="4"/>
  <c r="K59" i="4" s="1"/>
  <c r="I58" i="4"/>
  <c r="J57" i="4"/>
  <c r="I56" i="4"/>
  <c r="K56" i="4" s="1"/>
  <c r="J55" i="4"/>
  <c r="J54" i="4"/>
  <c r="J84" i="4" s="1"/>
  <c r="I48" i="4"/>
  <c r="K48" i="4" s="1"/>
  <c r="I47" i="4"/>
  <c r="K47" i="4" s="1"/>
  <c r="I46" i="4"/>
  <c r="K46" i="4" s="1"/>
  <c r="I45" i="4"/>
  <c r="K45" i="4" s="1"/>
  <c r="I44" i="4"/>
  <c r="K44" i="4" s="1"/>
  <c r="I43" i="4"/>
  <c r="K43" i="4" s="1"/>
  <c r="I42" i="4"/>
  <c r="K42" i="4" s="1"/>
  <c r="I41" i="4"/>
  <c r="K41" i="4" s="1"/>
  <c r="D49" i="4"/>
  <c r="D84" i="4" s="1"/>
  <c r="I33" i="4"/>
  <c r="K33" i="4" s="1"/>
  <c r="I32" i="4"/>
  <c r="K32" i="4" s="1"/>
  <c r="I31" i="4"/>
  <c r="K31" i="4" s="1"/>
  <c r="I30" i="4"/>
  <c r="K30" i="4" s="1"/>
  <c r="I29" i="4"/>
  <c r="K29" i="4" s="1"/>
  <c r="I28" i="4"/>
  <c r="K28" i="4" s="1"/>
  <c r="I27" i="4"/>
  <c r="K27" i="4" s="1"/>
  <c r="I22" i="4"/>
  <c r="K22" i="4" s="1"/>
  <c r="I21" i="4"/>
  <c r="K21" i="4" s="1"/>
  <c r="I20" i="4"/>
  <c r="K20" i="4" s="1"/>
  <c r="I18" i="4"/>
  <c r="K18" i="4" s="1"/>
  <c r="I17" i="4"/>
  <c r="K17" i="4" s="1"/>
  <c r="H49" i="4"/>
  <c r="H84" i="4" s="1"/>
  <c r="G84" i="4"/>
  <c r="F49" i="4"/>
  <c r="F84" i="4" s="1"/>
  <c r="E49" i="4"/>
  <c r="E84" i="4" s="1"/>
  <c r="I19" i="4"/>
  <c r="K19" i="4" s="1"/>
  <c r="D74" i="3"/>
  <c r="D81" i="3" s="1"/>
  <c r="C74" i="3"/>
  <c r="C81" i="3" s="1"/>
  <c r="D68" i="3"/>
  <c r="C68" i="3"/>
  <c r="D51" i="3"/>
  <c r="C51" i="3"/>
  <c r="D37" i="3"/>
  <c r="C37" i="3"/>
  <c r="D26" i="3"/>
  <c r="C26" i="3"/>
  <c r="D18" i="3"/>
  <c r="C18" i="3"/>
  <c r="D52" i="2"/>
  <c r="C52" i="2"/>
  <c r="D46" i="2"/>
  <c r="D19" i="2"/>
  <c r="D22" i="2" s="1"/>
  <c r="D28" i="2" s="1"/>
  <c r="D30" i="2" s="1"/>
  <c r="D32" i="2" s="1"/>
  <c r="C19" i="2"/>
  <c r="C22" i="2" s="1"/>
  <c r="C28" i="2" s="1"/>
  <c r="C30" i="2" s="1"/>
  <c r="C32" i="2" s="1"/>
  <c r="D149" i="1"/>
  <c r="C149" i="1"/>
  <c r="D130" i="1"/>
  <c r="C130" i="1"/>
  <c r="D121" i="1"/>
  <c r="C121" i="1"/>
  <c r="D118" i="1"/>
  <c r="C118" i="1"/>
  <c r="D111" i="1"/>
  <c r="C111" i="1"/>
  <c r="D95" i="1"/>
  <c r="C95" i="1"/>
  <c r="D92" i="1"/>
  <c r="C92" i="1"/>
  <c r="D85" i="1"/>
  <c r="C85" i="1"/>
  <c r="D77" i="1"/>
  <c r="C77" i="1"/>
  <c r="D61" i="1"/>
  <c r="C61" i="1"/>
  <c r="D50" i="1"/>
  <c r="C50" i="1"/>
  <c r="C44" i="1"/>
  <c r="D44" i="1"/>
  <c r="D36" i="1"/>
  <c r="C36" i="1"/>
  <c r="D26" i="1"/>
  <c r="C26" i="1"/>
  <c r="C108" i="1" l="1"/>
  <c r="C35" i="2"/>
  <c r="C53" i="2" s="1"/>
  <c r="C55" i="2" s="1"/>
  <c r="C66" i="3"/>
  <c r="D66" i="3"/>
  <c r="D108" i="1"/>
  <c r="C47" i="1"/>
  <c r="C49" i="4"/>
  <c r="C35" i="3"/>
  <c r="D35" i="3"/>
  <c r="D35" i="2"/>
  <c r="D53" i="2" s="1"/>
  <c r="D55" i="2" s="1"/>
  <c r="C33" i="2"/>
  <c r="C60" i="2" s="1"/>
  <c r="D33" i="2"/>
  <c r="D60" i="2" s="1"/>
  <c r="D47" i="1"/>
  <c r="D133" i="1"/>
  <c r="C133" i="1"/>
  <c r="C81" i="1"/>
  <c r="D81" i="1"/>
  <c r="I68" i="4"/>
  <c r="K68" i="4" s="1"/>
  <c r="I57" i="4"/>
  <c r="K57" i="4" s="1"/>
  <c r="I70" i="4"/>
  <c r="K70" i="4" s="1"/>
  <c r="C150" i="1" l="1"/>
  <c r="D84" i="3"/>
  <c r="D86" i="3" s="1"/>
  <c r="C84" i="3"/>
  <c r="C86" i="3" s="1"/>
  <c r="D150" i="1"/>
  <c r="C82" i="1"/>
  <c r="D82" i="1"/>
  <c r="I49" i="4"/>
  <c r="K49" i="4" s="1"/>
  <c r="D85" i="4"/>
  <c r="C13" i="4"/>
  <c r="C10" i="4"/>
  <c r="C13" i="2"/>
  <c r="C12" i="2"/>
  <c r="C84" i="4" l="1"/>
  <c r="I84" i="4" s="1"/>
  <c r="K84" i="4" s="1"/>
  <c r="I54" i="4"/>
  <c r="K54" i="4" s="1"/>
  <c r="J85" i="4"/>
  <c r="J86" i="4"/>
  <c r="G85" i="4"/>
  <c r="G86" i="4"/>
  <c r="H85" i="4"/>
  <c r="H86" i="4"/>
  <c r="C85" i="4"/>
  <c r="D86" i="4"/>
  <c r="F85" i="4" l="1"/>
  <c r="F86" i="4"/>
  <c r="E85" i="4" l="1"/>
  <c r="K85" i="4"/>
  <c r="C86" i="4"/>
  <c r="E86" i="4" l="1"/>
  <c r="K8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Ормаганбетова Айнур Муратовна</author>
  </authors>
  <commentList>
    <comment ref="A2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  <r>
          <rPr>
            <b/>
            <sz val="9"/>
            <color indexed="81"/>
            <rFont val="Tahoma"/>
            <family val="2"/>
            <charset val="204"/>
          </rPr>
          <t>Диброва Ирина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sharedStrings.xml><?xml version="1.0" encoding="utf-8"?>
<sst xmlns="http://schemas.openxmlformats.org/spreadsheetml/2006/main" count="527" uniqueCount="424">
  <si>
    <t>данные ячейки подлежат обязательному заполнению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</si>
  <si>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</si>
  <si>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</si>
  <si>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</si>
  <si>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</si>
  <si>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</si>
  <si>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</si>
  <si>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</si>
  <si>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</si>
  <si>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</si>
  <si>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</si>
  <si>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</si>
  <si>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</si>
  <si>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</si>
  <si>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Инвестиции, учитываемые методом долевого участия</t>
  </si>
  <si>
    <t>V. Капитал</t>
  </si>
  <si>
    <t>023</t>
  </si>
  <si>
    <t>024</t>
  </si>
  <si>
    <t>025</t>
  </si>
  <si>
    <t>101</t>
  </si>
  <si>
    <t>200</t>
  </si>
  <si>
    <t>201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</si>
  <si>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</si>
  <si>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</si>
  <si>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</si>
  <si>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</si>
  <si>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</si>
  <si>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</si>
  <si>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</si>
  <si>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</si>
  <si>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</si>
  <si>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</si>
  <si>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</si>
  <si>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</si>
  <si>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</si>
  <si>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</si>
  <si>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</si>
  <si>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</si>
  <si>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 xml:space="preserve">                  </t>
  </si>
  <si>
    <t xml:space="preserve">                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</si>
  <si>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</si>
  <si>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</si>
  <si>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</si>
  <si>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</si>
  <si>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</si>
  <si>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</si>
  <si>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</si>
  <si>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</si>
  <si>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</si>
  <si>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</si>
  <si>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</si>
  <si>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</si>
  <si>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</si>
  <si>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</si>
  <si>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</si>
  <si>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</si>
  <si>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</si>
  <si>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</si>
  <si>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</si>
  <si>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</si>
  <si>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</si>
  <si>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</si>
  <si>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</si>
  <si>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</si>
  <si>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</si>
  <si>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</si>
  <si>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</si>
  <si>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</si>
  <si>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</si>
  <si>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</si>
  <si>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</si>
  <si>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</si>
  <si>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</si>
  <si>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</si>
  <si>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</si>
  <si>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</si>
  <si>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</si>
  <si>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</si>
  <si>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</si>
  <si>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</si>
  <si>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</si>
  <si>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</si>
  <si>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</si>
  <si>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</si>
  <si>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</si>
  <si>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</si>
  <si>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</si>
  <si>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</si>
  <si>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контроль с Ф1 на начало отчетного периода</t>
  </si>
  <si>
    <t>контроль с Ф1 на конец отчетного периода</t>
  </si>
  <si>
    <t>Қазақстан Республикасы Қаржы министрінің</t>
  </si>
  <si>
    <t>2022 жылғы 2 наурыздағы № 241 бұйрығына</t>
  </si>
  <si>
    <t>1 қосымша</t>
  </si>
  <si>
    <t>2017 жылғы 28 маусымдағы № 404 бұйрығына</t>
  </si>
  <si>
    <t>2 қосымша</t>
  </si>
  <si>
    <t>1 нысан</t>
  </si>
  <si>
    <t xml:space="preserve">Ұйымның атауы </t>
  </si>
  <si>
    <t xml:space="preserve">"Үлбі металлургиялық зауыты" АҚ </t>
  </si>
  <si>
    <t>Қайта ұйымдастыру туралы мәліметтер</t>
  </si>
  <si>
    <t xml:space="preserve">Заңды тұлғаны мемл. қайта тіркеу туралы 26.10.2004ж. № 1725-1917-01-АҚ куәлік </t>
  </si>
  <si>
    <t xml:space="preserve">Ұйымның қызмет түрі </t>
  </si>
  <si>
    <t>өнеркәсіп</t>
  </si>
  <si>
    <t>Ұйымдастырушылық-құқықтық нысаны</t>
  </si>
  <si>
    <t>Акционерлік қоғам</t>
  </si>
  <si>
    <t>Есептілік нысаны</t>
  </si>
  <si>
    <t>шоғырландырылған</t>
  </si>
  <si>
    <t xml:space="preserve">Жұмыскерлердің орташа жылдық саны                           </t>
  </si>
  <si>
    <t>Кәсіпкерлік субъектісі</t>
  </si>
  <si>
    <t xml:space="preserve">Ұйымның заңды мекенжайы </t>
  </si>
  <si>
    <t>ірі</t>
  </si>
  <si>
    <t>Қазақстан Республикасы, Өскемен қ., Абай даңғ., 102</t>
  </si>
  <si>
    <t>Шоғырландырылған бухгалтерлік баланс</t>
  </si>
  <si>
    <t>қарасты</t>
  </si>
  <si>
    <t>Активтер</t>
  </si>
  <si>
    <t>Жол коды</t>
  </si>
  <si>
    <t>Есепті кезеңнің басында</t>
  </si>
  <si>
    <t>I.  Қысқа мерзімді активтер:</t>
  </si>
  <si>
    <t xml:space="preserve">     Депозиттер (3 айдан 12 айға дейін, ТҚ емес)</t>
  </si>
  <si>
    <t xml:space="preserve">    Қаржылық жалдау бойынша берілген қарыздар және дебиторлық берешек - ағымдағы бөлік</t>
  </si>
  <si>
    <t xml:space="preserve">    Пайдаланылуы шектеулі басқа да ақша қаражаты</t>
  </si>
  <si>
    <t xml:space="preserve">     Пайдаланылуы шектеулі басқа да ақша қаражаты</t>
  </si>
  <si>
    <t xml:space="preserve">     Қаржылық жалдау бойынша берілген қарыздар және дебиторлық берешек - ағымдағы бөлік</t>
  </si>
  <si>
    <t xml:space="preserve">     Қызметкерлердің берешегі (оның ішінде несиелер)</t>
  </si>
  <si>
    <t xml:space="preserve">     Өзге қаржы активтері   </t>
  </si>
  <si>
    <t>Қысқа мерзімді туынды қаржы құралдары</t>
  </si>
  <si>
    <t>Қысқа мерзімді сауда және өзге де дебиторлық берешек</t>
  </si>
  <si>
    <t>Сауда дебиторлық берешек</t>
  </si>
  <si>
    <t>Өзге де дебиторлық берешек</t>
  </si>
  <si>
    <t>Жалдау бойынша қысқа мерзімді дебиторлық берешек</t>
  </si>
  <si>
    <t>Ағымдағы табыс салығы</t>
  </si>
  <si>
    <t>Қорлар</t>
  </si>
  <si>
    <t>Биологиялық активтер</t>
  </si>
  <si>
    <t>Салықтар</t>
  </si>
  <si>
    <t>II.Ұзақ мерзімді активтер</t>
  </si>
  <si>
    <t xml:space="preserve">    Пайдалануға шектелген ақша қаражаты (ТҚ депозиттер )</t>
  </si>
  <si>
    <t xml:space="preserve">    Депозиттер (бір жылдан астам, ТҚ емес)</t>
  </si>
  <si>
    <t xml:space="preserve">    Қызметкерлердің берешегі (оның ішінде несиелер)</t>
  </si>
  <si>
    <t xml:space="preserve">    Өзге қаржы құралдары </t>
  </si>
  <si>
    <t>Ұзақ мерзімді туынды қаржы құралдары</t>
  </si>
  <si>
    <t xml:space="preserve">Есепті кезеңнің аяғында </t>
  </si>
  <si>
    <t>Ақша қаражаты және оның баламалары</t>
  </si>
  <si>
    <t>Қысқа мерзімді амортизациялық құнмен бағаланған қаржы активтері</t>
  </si>
  <si>
    <t>Қысқа мерзімді өзге жиынтық табыс арқылы әділ құнмен бағаланған қаржы активтері</t>
  </si>
  <si>
    <t>Қысқа мерзімді пайда немесе залал арқылы әділ құнмен бағаланған қаржы активтері</t>
  </si>
  <si>
    <t>Өзге де қысқа мерзімді қаржы активтері</t>
  </si>
  <si>
    <t>Сатып алушылармен жасалған шарттар бойынша қысқа мерзімді активтер</t>
  </si>
  <si>
    <t>Өзге де қысқа мерзімді активтер</t>
  </si>
  <si>
    <t>Қысқа мерзімді активтердің жиыны
(010-022 аралығындағы жолдардың сомасы)</t>
  </si>
  <si>
    <t>Сатуға арналған активтер (немесе істен шыққан топтар)</t>
  </si>
  <si>
    <t>Ұзақ мерзімді амортизациялық құнмен бағаланған қаржы активтері</t>
  </si>
  <si>
    <t>Ұзақ мерзімді өзге жиынтық табыс арқылы әділ құнмен бағаланған қаржы активтері</t>
  </si>
  <si>
    <t>Ұзақ мерзімді пайда немесе залал арқылы әділ құнмен бағаланған қаржы активтері</t>
  </si>
  <si>
    <t>Бастапқы құны бойынша есепке алынатын инвестициялар</t>
  </si>
  <si>
    <t>қауымдасқан ұйымдарға инвестициялар</t>
  </si>
  <si>
    <t>бірлескен кәсіпорындарға инвестициялар</t>
  </si>
  <si>
    <t>Өзге де ұзақ мерзімді қаржы активтері</t>
  </si>
  <si>
    <t>Ұзақ мерзімді сауда және өзге де дебиторлық берешек</t>
  </si>
  <si>
    <t>Жалдау бойынша ұзақ мерзімді дебиторлық берешек</t>
  </si>
  <si>
    <t>Сатып алушылармен жасалған шарттар бойынша ұзақ мерзімді активтер</t>
  </si>
  <si>
    <t>Инвестициялық мүлік</t>
  </si>
  <si>
    <t>Негізгі құралдар</t>
  </si>
  <si>
    <t>Пайдалану құқығы нысанындағы актив</t>
  </si>
  <si>
    <t>Барлау және бағалау активтері</t>
  </si>
  <si>
    <t>Материалдық емес активтер</t>
  </si>
  <si>
    <t>Кейінге қалдырылған салықтық активтер</t>
  </si>
  <si>
    <t>Өзге де ұзақ мерзімді активтер</t>
  </si>
  <si>
    <t>Аяқталмаған құрылыстар</t>
  </si>
  <si>
    <t>салықтар</t>
  </si>
  <si>
    <t>Ұзақ мерзімді активтердің жиыны
(110-127 аралығындағы жолдардың сомасы)</t>
  </si>
  <si>
    <t>Мiндеттеме және капитал</t>
  </si>
  <si>
    <t xml:space="preserve">III. Қысқа мерзімді міндеттемелер </t>
  </si>
  <si>
    <t>Амортизациялық құнмен бағаланатын қысқа мерзімді қаржылық міндеттемелер</t>
  </si>
  <si>
    <t>қарыздар</t>
  </si>
  <si>
    <t>Қаржылық жалдау бойынша міндеттемелер (2019 жылғы 1 қаңтардан бастап жалдау бойынша міндеттемелер)</t>
  </si>
  <si>
    <t xml:space="preserve">   Қаржылық жалдау бойынша міндеттемелер (2019 жылғы 1 қаңтардан бастап жалдау бойынша міндеттемелер)</t>
  </si>
  <si>
    <t>облигациялар</t>
  </si>
  <si>
    <t>Өзге де қаржылық міндеттемелер (бұрын 222-бет)</t>
  </si>
  <si>
    <t>Пайда немесе залал арқылы әділ құнмен бағаланатын қысқа мерзімді қаржылық міндеттемелер</t>
  </si>
  <si>
    <t>Өзге де қысқа мерзімді қаржылық міндеттемелер</t>
  </si>
  <si>
    <t>Тарихи шығындар</t>
  </si>
  <si>
    <t>Өзге де қаржылық міндеттемелер</t>
  </si>
  <si>
    <t>Қысқа мерзімді сауда және өзге де кредиторлық берешек</t>
  </si>
  <si>
    <t>Сауда кредиторлық берешек</t>
  </si>
  <si>
    <t>Өзге кредиторлық берешек</t>
  </si>
  <si>
    <t>Қысқа мерзімді бағалау міндеттемелері</t>
  </si>
  <si>
    <t>Табыс салығы бойынша ағымдағы салық міндеттемелері</t>
  </si>
  <si>
    <t>Қызметкерлерге сыйақылар</t>
  </si>
  <si>
    <t>Жалдау бойынша қысқа мерзімді берешек</t>
  </si>
  <si>
    <t>Сатып алушылармен жасалған шарттар бойынша қысқа мерзімді міндеттемелер</t>
  </si>
  <si>
    <t>Мемлекеттік субсидиялар</t>
  </si>
  <si>
    <t>Төленетін дивидендтер</t>
  </si>
  <si>
    <t>Өзге де қысқа мерзімді міндеттемелер</t>
  </si>
  <si>
    <t xml:space="preserve">     Өзге де қысқа мерзімді міндеттемелер</t>
  </si>
  <si>
    <t xml:space="preserve">     салықтар</t>
  </si>
  <si>
    <t>Қысқа мерзімді міндеттемелердің жиыны (210-222 аралығындағы жолдардың сомасы)</t>
  </si>
  <si>
    <t>Сатуға арналған істен шыққан топтардың міндеттемелері</t>
  </si>
  <si>
    <t>IV. Ұзақ мерзімді міндеттемелер</t>
  </si>
  <si>
    <t>Амортизациялық құнмен бағаланатын ұзақ мерзімді қаржылық міндеттемелер</t>
  </si>
  <si>
    <t>Пайда немесе залал арқылы әділ құнмен бағаланатын ұзақ мерзімді қаржылық міндеттемелер</t>
  </si>
  <si>
    <t>Өзге де қаржылық міндеттемелер (бұрын 321-бет)</t>
  </si>
  <si>
    <t>Өзге де ұзақ мерзімді қаржылық міндеттемелер</t>
  </si>
  <si>
    <t>Ұзақ мерзімді сауда және өзге де кредиторлық берешек</t>
  </si>
  <si>
    <t>Саудалық кредиторлық берешек</t>
  </si>
  <si>
    <t>Ұзақ мерзімді бағалау міндеттемелері</t>
  </si>
  <si>
    <t>Кейінге қалдырылған салықтық міндеттемелер</t>
  </si>
  <si>
    <t>Қызметкерлерге берілетін сыйақылар</t>
  </si>
  <si>
    <t>Жалдау бойынша ұзақ мерзімді берешек</t>
  </si>
  <si>
    <t>Сатып алушылармен жасалған шарттар бойынша ұзақ мерзімді міндеттемелер</t>
  </si>
  <si>
    <t>Өзге де ұзақ мерзімді міндеттемелер</t>
  </si>
  <si>
    <t xml:space="preserve">     Өзге де ұзақ мерзімді міндеттемелер</t>
  </si>
  <si>
    <t>Ұзақ мерзімді міндеттемелердің жиыны (310-316 аралығындағы жолдың сомасы)</t>
  </si>
  <si>
    <t>Жарғылық (акционерлік) капитал</t>
  </si>
  <si>
    <t>Эмиссиялық кіріс</t>
  </si>
  <si>
    <t>Сатып алынған меншікті үлестік құралдар</t>
  </si>
  <si>
    <t>Өзге жиынтық табыстың құрауыштары</t>
  </si>
  <si>
    <t>Бөлінбеген пайда (жабылмаған залал)</t>
  </si>
  <si>
    <t>Өзге капитал</t>
  </si>
  <si>
    <t>Бақыламайтын меншік иелерінің үлесі</t>
  </si>
  <si>
    <t>Баланс (300 жол + 301 жол + 400 жол + 500 жол)</t>
  </si>
  <si>
    <t>Капиталдың барлығы (420 жол +/- 421 жол)</t>
  </si>
  <si>
    <t>Баланс (100 жол + 101 жол + 200 жол)</t>
  </si>
  <si>
    <t>(қолы)</t>
  </si>
  <si>
    <t>Мөр орны</t>
  </si>
  <si>
    <t>3 қосымша</t>
  </si>
  <si>
    <t>5 қосымша</t>
  </si>
  <si>
    <t xml:space="preserve">                          Қазақстан Республикасы Қаржы министрінің</t>
  </si>
  <si>
    <t xml:space="preserve">                           Қазақстан Республикасы Қаржы министрінің</t>
  </si>
  <si>
    <t xml:space="preserve">          2017 жылғы 28 маусымдағы № 404 бұйрығына</t>
  </si>
  <si>
    <t xml:space="preserve">            4 қосымша</t>
  </si>
  <si>
    <t>6 қосымша</t>
  </si>
  <si>
    <t>2 нысан</t>
  </si>
  <si>
    <t>Пайдалар мен залалдар туралы шоғырландырылған есеп</t>
  </si>
  <si>
    <t>Ұйымның атауы</t>
  </si>
  <si>
    <t xml:space="preserve">аяқталатын кезең үшін  </t>
  </si>
  <si>
    <t>мың теңге</t>
  </si>
  <si>
    <t>Көрсеткіштердің атауы</t>
  </si>
  <si>
    <t>Есепті кезеңге</t>
  </si>
  <si>
    <t>Алдағы кезеңге</t>
  </si>
  <si>
    <t>Тауарларды, жұмыстарды, көрсетілетін қызметтерді өткізуден түсетін түсім</t>
  </si>
  <si>
    <t>Өткізілген тауарлардың және көрсетілген қызметтердің өзіндік құны</t>
  </si>
  <si>
    <t>Жалпы пайда (010-жол – 011-жол)</t>
  </si>
  <si>
    <t>Сату бойынша шығыстар</t>
  </si>
  <si>
    <t>Әкімшілік шығыстар</t>
  </si>
  <si>
    <t>Операциялық пайда жиыны (залал) (+/- 012-014 аралығындағы жолдар)</t>
  </si>
  <si>
    <t>Қаржылық кірістері</t>
  </si>
  <si>
    <t>Қаржылық шығыстары</t>
  </si>
  <si>
    <t>Үлестік қатысу әдісі бойынша есепке алынатын қауымдасқан ұйымдар мен бірлескен қызметтің пайдасындағы (залалындағы) ұйымның үлесі</t>
  </si>
  <si>
    <t>Өзге кірістер</t>
  </si>
  <si>
    <t>Өзге шығыстар</t>
  </si>
  <si>
    <t>Салық салғанға дейінгі пайда (залал) (+/- 020-025 аралығындағы жолдар)</t>
  </si>
  <si>
    <t>Табыс салығы бойынша шығыстар</t>
  </si>
  <si>
    <t>Салық салғаннан кейін жалғасатын қызметтен түсетін пайда (залал) (100-жол + 101-жол)</t>
  </si>
  <si>
    <t>Салық салғаннан кейін тоқтатылған қызметтен түсетін пайда (залал)</t>
  </si>
  <si>
    <t>Мыналарға қатысты бір жылғы пайда (200-жол + 201-жол):</t>
  </si>
  <si>
    <t>негізгі ұйымның меншік иелері</t>
  </si>
  <si>
    <t>Негізгі ұйымның меншік иелеріне тиесілі капиталдың жиыны (410- 414 аралығындағы жолдардың сомасы)</t>
  </si>
  <si>
    <t>бақыламайтын меншік иелерінің үлесі</t>
  </si>
  <si>
    <t>Өзге де жиынтық табыс, барлығы (420 және 440 сома):</t>
  </si>
  <si>
    <t>оның ішінде:</t>
  </si>
  <si>
    <t>өзге де жиынтық табыс арқылы әділ құнмен бағаланған борыш қаржылық құралдарды қайта бағалау</t>
  </si>
  <si>
    <t>үлестік қатысу әдісі бойынша есепке алынатын қауымдасқан ұйымдар мен бірлескен қызметтің өзге де жиынтық табысындағы (залалындағы) үлесі</t>
  </si>
  <si>
    <t>мерзімі кейінге қалдырылған табыс салығы мөлшерлемесін өзгеру әсері</t>
  </si>
  <si>
    <t>ақша ағындарын хеджирлеу</t>
  </si>
  <si>
    <t>шетелдік ұйымдарға инвестициялар бойынша бағамдық айырма</t>
  </si>
  <si>
    <t>шетелдік операцияларға таза инвестицияларды хеджирлеу</t>
  </si>
  <si>
    <t>өзге жиынтық табыстың өзге де құрауыштары</t>
  </si>
  <si>
    <t>пайда (залал) құрамында қайта жіктеу кезіндегі түзету</t>
  </si>
  <si>
    <t>өзге де жиынтық табыс құрауыштарының салықтық әсері</t>
  </si>
  <si>
    <t>Кейінгі кезеңдерде (табысқа салынатын салықты шегергендегі) кірістерге немесе шығыстарға қайта жіктелген өзге де жиынтық табыстың жиынтығы (410-418 аралығындағы жолдардың сомасы)</t>
  </si>
  <si>
    <t>негізгі құралдар мен материалдық емес активтерді қайта бағалау</t>
  </si>
  <si>
    <t>зейнетақы міндеттемелері бойынша актуарлық пайда (залал)</t>
  </si>
  <si>
    <t>өзге де жиынтық табыс арқылы әділ құнмен бағаланған үлестік қаржылық құралдарды қайта бағалау</t>
  </si>
  <si>
    <t>Кейінгі кезеңдерде (табысқа салынатын салықты шегергенде) кірістерге немесе шығыстарға қайта жіктеуге жатпайтын өзге де жиынтық табыстың жиынтығы (431-435 аралығындағы жолдардың сомасы)</t>
  </si>
  <si>
    <t xml:space="preserve">Жалпы жиынтық табыс (300 жол + 400 жол)
</t>
  </si>
  <si>
    <t>Мыналарға тиесілі жалпы жиынтық табыс:</t>
  </si>
  <si>
    <t>бақылайтын меншік иелерінің үлесі</t>
  </si>
  <si>
    <t>Акцияға арналған пайда:</t>
  </si>
  <si>
    <t>Акцияға арналған базалық пайда:</t>
  </si>
  <si>
    <t>жалғасатын қызметтен</t>
  </si>
  <si>
    <t>тоқтатылған қызметтен</t>
  </si>
  <si>
    <t>Акцияға арналған ажыратылған пайда:</t>
  </si>
  <si>
    <t>Нысан</t>
  </si>
  <si>
    <t>Ақша қаражатының қозғалысы туралы шоғырландырылған есеп</t>
  </si>
  <si>
    <t>(тікелей әдіс)</t>
  </si>
  <si>
    <t xml:space="preserve">                              Көрсеткіштердің атауы</t>
  </si>
  <si>
    <t>жол коды</t>
  </si>
  <si>
    <t>Есепті кезең үшін</t>
  </si>
  <si>
    <t>Алдағы кезең үшін</t>
  </si>
  <si>
    <t>I. Операциялық қызметтен түсетін ақша қаражатының қозғалысы</t>
  </si>
  <si>
    <t>1. Ақша қаражатының түсуі, барлығы (011-016 аралығындағы жолдардың сомасы)</t>
  </si>
  <si>
    <t xml:space="preserve">     оның ішінде:</t>
  </si>
  <si>
    <t xml:space="preserve">          тауарлар мен қызметтерді сату</t>
  </si>
  <si>
    <t xml:space="preserve">          өзге де түсім</t>
  </si>
  <si>
    <t xml:space="preserve">          сатып алушылардан, тапсырыс берушілерден алынған аванстар</t>
  </si>
  <si>
    <t xml:space="preserve">          сақтандыру шарттары бойынша түсімдер</t>
  </si>
  <si>
    <t xml:space="preserve">          алынған сыйақылар</t>
  </si>
  <si>
    <t xml:space="preserve">          өзге де түсімдер</t>
  </si>
  <si>
    <t>2. Ақша қаражатының шығуы, барлығы (021-027 аралығындағы жолдардың сомасы)</t>
  </si>
  <si>
    <t xml:space="preserve">          тауарлар мен қызметтер үшін өнім берушілерге төлемдер</t>
  </si>
  <si>
    <t xml:space="preserve">          тауарлар мен қызметтердің өнім берушілеріне берілген аванстар</t>
  </si>
  <si>
    <t xml:space="preserve">          еңбекақы төлеу бойынша төлемдер</t>
  </si>
  <si>
    <t xml:space="preserve">          сыйақы төлемдері </t>
  </si>
  <si>
    <t xml:space="preserve">          сақтандыру шарттары бойынша төлемдер</t>
  </si>
  <si>
    <t xml:space="preserve">          табыс салығы және бюджетке төленетін басқа да төлемдер</t>
  </si>
  <si>
    <t xml:space="preserve">          өзге де төлемдер</t>
  </si>
  <si>
    <t>3. Операциялық қызметтен түскен ақша қаражатының таза сомасы (010-жол – 020-жол)</t>
  </si>
  <si>
    <t>II. Инвестициялық қызметтен түскен ақша қаражатының қозғалысы</t>
  </si>
  <si>
    <t>1. Ақша қаражатының түсуі, барлығы (041-052 аралығындағы жолдардың сомасы)</t>
  </si>
  <si>
    <t xml:space="preserve">          негізгі құралдарды сату</t>
  </si>
  <si>
    <t xml:space="preserve">          материалдық емес активтерді сату</t>
  </si>
  <si>
    <t xml:space="preserve">          өзге де ұзақ мерзімді активтерді сату</t>
  </si>
  <si>
    <t xml:space="preserve">          басқа ұйымдардың (еншілестерден басқа) үлестік құралдарын және бірлескен кәсіпкерліктегі қатысу үлестерін сату</t>
  </si>
  <si>
    <t xml:space="preserve">          басқа ұйымдардың борыштық құралдарын сату</t>
  </si>
  <si>
    <t xml:space="preserve">          еншілес ұйымдарға бақылауды жоғалту кезінде өтеу</t>
  </si>
  <si>
    <t xml:space="preserve">          ақша салымдарын алып қою</t>
  </si>
  <si>
    <t xml:space="preserve">          өзге де қаржы активтерін сату</t>
  </si>
  <si>
    <t xml:space="preserve">          фьючерстік және форвардтық келісімшарттар, опциондар мен своптар</t>
  </si>
  <si>
    <t xml:space="preserve">          алынған дивидендтер</t>
  </si>
  <si>
    <t xml:space="preserve">          өзге түсімдер</t>
  </si>
  <si>
    <t>2. ВАқша қаражатының шығуы, барлығы (061-073 аралығындағы жолдардың сомасы)</t>
  </si>
  <si>
    <t xml:space="preserve">          негізгі құралдарды сатып алу</t>
  </si>
  <si>
    <t xml:space="preserve">          материалдық емес активтерді сатып алу</t>
  </si>
  <si>
    <t xml:space="preserve">          басқа ұзақ мерзімді активтерді сатып алу</t>
  </si>
  <si>
    <t xml:space="preserve">          басқа ұйымдардың (еншілестерден басқа) үлестік құралдарын және бірлескен кәсіпкерліктегі қатысу үлестерін сатып алу</t>
  </si>
  <si>
    <t xml:space="preserve">          басқа ұйымдардың үлестік құралдарын сатып алу</t>
  </si>
  <si>
    <t xml:space="preserve">          еншілес ұйымдарға бақылауды сатып алу</t>
  </si>
  <si>
    <t xml:space="preserve">          ақша салымдарын орналастыру</t>
  </si>
  <si>
    <t xml:space="preserve">          сыйақы төлемдері</t>
  </si>
  <si>
    <t xml:space="preserve">          өзге қаржы активтерін сатып алу</t>
  </si>
  <si>
    <t xml:space="preserve">          қарыз беру</t>
  </si>
  <si>
    <t xml:space="preserve">          қауымдасқан және еншілес ұйымдарға инвестициялар</t>
  </si>
  <si>
    <t xml:space="preserve">          өзге төлемдер</t>
  </si>
  <si>
    <t>3. Инвестициялық қызметтен түскен ақша қаражатының таза сомасы (040-жол – 060-жол)</t>
  </si>
  <si>
    <t>III. Қаржы қызметінен түскен ақша қаражатының қозғалысы</t>
  </si>
  <si>
    <t>1. Ақша қаражатының түсуі, барлығы (091-094 аралығындағы жолдардың сомасы)</t>
  </si>
  <si>
    <t xml:space="preserve">          акциялардың және басқа қаржы құралдарының эмиссиясы</t>
  </si>
  <si>
    <t xml:space="preserve">          қарыздар алу</t>
  </si>
  <si>
    <t xml:space="preserve">          алынған сыйақылар </t>
  </si>
  <si>
    <t>2. Ақша қаражатының шығуы, барлығы (101-105 аралығындағы жолдардың сомасы)</t>
  </si>
  <si>
    <t xml:space="preserve">          қарыздарды өтеу</t>
  </si>
  <si>
    <t xml:space="preserve">          сыйақы төлеу</t>
  </si>
  <si>
    <t xml:space="preserve">          дивидендтерді төлеу</t>
  </si>
  <si>
    <t xml:space="preserve">          ұйымдардың акциялары бойынша меншік иелеріне төлемдер</t>
  </si>
  <si>
    <t xml:space="preserve">          өзге шығулар</t>
  </si>
  <si>
    <t>3. Қаржы қызметінен түскен ақша қаражатының таза сомасы (090-жол – 100-жол)</t>
  </si>
  <si>
    <t>4. Валюта айырбастау бағамының теңгеге әсері</t>
  </si>
  <si>
    <t>5. Ақша қаражаты мен олардың баламаларының баланстық құнындағы өзгерістер әсері</t>
  </si>
  <si>
    <t>6. Ақша қаражатының артуы +/- азаюы (030 жол +/- 080 жол +/- 110 жол +/- 120 жол +/- 130 жол)</t>
  </si>
  <si>
    <t>7. Есепті кезеңнің басындағы ақша қаражаты мен олардың баламалары</t>
  </si>
  <si>
    <t>8. Есепті кезеңнің аяғындағы ақша қаражаты мен олардың баламалары</t>
  </si>
  <si>
    <t>4 нысан</t>
  </si>
  <si>
    <t>Ұймның атауы</t>
  </si>
  <si>
    <t>Капиталдағы өзгерістер туралы шоғырландырылған есеп</t>
  </si>
  <si>
    <t>аяқталатын кезең үшін</t>
  </si>
  <si>
    <t>Құрауыштардың атауы</t>
  </si>
  <si>
    <t>Меншік иелеріне тиесілі капитал</t>
  </si>
  <si>
    <t>Сатып алынған меншік үлестік құралдар</t>
  </si>
  <si>
    <t>Өзге жиынтық кіріс құрауыштары</t>
  </si>
  <si>
    <t>Бөлінбеген пайда</t>
  </si>
  <si>
    <t>Жиыны</t>
  </si>
  <si>
    <t>Бақыланбайтын меншік иелерінің үлесі</t>
  </si>
  <si>
    <t>Капитал жиыны</t>
  </si>
  <si>
    <t>Алдыңғы жылдың 1 қаңтарына сальдо</t>
  </si>
  <si>
    <t>Есептік саясаттағы өзгеріс</t>
  </si>
  <si>
    <t>Қайта есептелген сальдо (010 жол +/- 011 жол)</t>
  </si>
  <si>
    <t>Жалпы жиынтық кіріс, барлығы (210 жол + 220 жол):</t>
  </si>
  <si>
    <t>Бір жылдағы пайда (залал)</t>
  </si>
  <si>
    <t>Өзге жиынтық кіріс, барлығы (221-229 аралығындағы жолдардың сомасы):</t>
  </si>
  <si>
    <t>өзге жиынтық кіріс арқылы әділ құны бойынша бағаланған борыштық қаржы құралдарын қайта бағалау (салық тиімділігін алып тастағанда)</t>
  </si>
  <si>
    <t>өзге жиынтық кіріс арқылы әділ құны бойынша бағаланған үлестік қаржы құралдарын қайта бағалау (салық тиімділігін алып тастағанда)</t>
  </si>
  <si>
    <t>негізгі құралдар мен материалдық емес активтерді қайта бағалау (салық тиімділігін алып тастағанда)</t>
  </si>
  <si>
    <t>үлестік қатысу әдісі бойынша ескерілетін қауымдасқан ұйымдар мен бірлескен қызметтің өзге де жиынтық кірістегі (шығындағы) үлесі</t>
  </si>
  <si>
    <t>кейінге қалдырылған салыққа табыс салығының мөлшерлемесіндегі өзгерістің әсері</t>
  </si>
  <si>
    <t>ақша ағындарын (салық тиімділігін шегергенде) хеджирлеу</t>
  </si>
  <si>
    <t>шетел операцияларына таза инвестицияларды хеджирлеу</t>
  </si>
  <si>
    <t xml:space="preserve">шетелдік ұйымдарға инвестициялар бойынша бағамдық айырма
организации
</t>
  </si>
  <si>
    <t>Меншік иелерімен операциялар, барлығы (310-318 аралығындағы жолдардың сомасы):</t>
  </si>
  <si>
    <t>Қызметкерлерге акциялармен сыйақы:</t>
  </si>
  <si>
    <t>қызметкерлердің көрсететін қызметтерінің құны</t>
  </si>
  <si>
    <t>қызметкерлерге акциялармен сыйақы беру схемасы бойынша акциялар шығару</t>
  </si>
  <si>
    <t>қызметкерлерге акциялармен сыйақы беру схемасына қатысты салықтық пайда</t>
  </si>
  <si>
    <t>Меншік иелерінің жарналары</t>
  </si>
  <si>
    <t>Өз үлестік құралдарын (акцияларын) шығару</t>
  </si>
  <si>
    <t>Бизнесті біріктіруге байланысты үлестік құралдарды шығару</t>
  </si>
  <si>
    <t>Айырбасталатын құралдардың үлестік құрауышы (салық тиімділігін шегергенде)</t>
  </si>
  <si>
    <t>Дивидендтерді төлеу</t>
  </si>
  <si>
    <t>Меншік иелерінің пайдасына өзге де бөлулер</t>
  </si>
  <si>
    <t>Меншік иелерімен өзге де операциялар</t>
  </si>
  <si>
    <t>Бақылауды жоғалтуға әкеп соқтырмайтын еншілес ұйымдардағы қатысу үлесіне өзгерістер</t>
  </si>
  <si>
    <t>Өзге де операциялар</t>
  </si>
  <si>
    <t>Есепті жылдың 1 қаңтарына сальдо (100 жол + 200 жол + 300 жол+319 жол)</t>
  </si>
  <si>
    <t>Бастапқы сальдоны түзету (ҚЕХС 15)</t>
  </si>
  <si>
    <t>Бастапқы сальдоны түзету (ҚЕХС 9)</t>
  </si>
  <si>
    <t>Бастапқы сальдоны түзету (ҚЕХС 16)</t>
  </si>
  <si>
    <t>Қайта есептелген сальдо (400 жол +/- 401 жол)</t>
  </si>
  <si>
    <t>Жалпы жиынтық кіріс, барлығы (610 жол + 620 жол):</t>
  </si>
  <si>
    <t>Бір жылғы пайда (залал)</t>
  </si>
  <si>
    <t>Өзге жиынтық кіріс, барлығы (621-629 аралығындағы жолдардың сомасы):</t>
  </si>
  <si>
    <t>зге жиынтық кіріс арқылы әділ құны бойынша бағаланған борыштық қаржы құралдарын қайта бағалау (салық тиімділігін алып тастағанда)</t>
  </si>
  <si>
    <t>негізгі құралдар мен материалдық емес активтердің қайта бағалау (салық тиімділігін алып тастағанда)</t>
  </si>
  <si>
    <t>мерзімі кейінге қалдырылған табыс салығының мөлшерлемесіндегі өзгерістер тиімділігі</t>
  </si>
  <si>
    <t>ақша ағындарын (салық тиімділігін алып тастағанда) хеджирлеу</t>
  </si>
  <si>
    <t>шетел ұйымдарына таза инвестициялар бойынша бағамдық айырма</t>
  </si>
  <si>
    <t>меншік иелерімен операциялар, барлығы (710-718 аралығындағы жолдардың сомасы)</t>
  </si>
  <si>
    <t>Қызметкерлерге акциялармен сыйақы беру:</t>
  </si>
  <si>
    <t>Бизнесті біріктіруге байланысты үлестік құралдар шығару</t>
  </si>
  <si>
    <t>Айырбасталатын құралдардың үлестік құрауышы (салық тиімділігін алып тастағанда)</t>
  </si>
  <si>
    <t xml:space="preserve">                        </t>
  </si>
  <si>
    <t>Бас бухгалтер                                                      Оразбекова Динара Тлеукеновна</t>
  </si>
  <si>
    <t>414.1</t>
  </si>
  <si>
    <t>414.2</t>
  </si>
  <si>
    <t>414.3</t>
  </si>
  <si>
    <t>414.4</t>
  </si>
  <si>
    <t>414.5</t>
  </si>
  <si>
    <t>414.6</t>
  </si>
  <si>
    <t xml:space="preserve"> 2 - ОПУ нысаны арқылы ағымдағы жылы бөлінбеген кіріс (өтелмеген шығыны) </t>
  </si>
  <si>
    <t xml:space="preserve">2 - ПСД нысаны арқылы ағымдағы жылы бөлінбеген кіріс (өтелмеген шығыны)  </t>
  </si>
  <si>
    <t>Капитал (резервтер) арқылы өткен жылы бөлінбеген кіріс (өтелмеген шығыны)</t>
  </si>
  <si>
    <t xml:space="preserve"> Өткен жылы бөлінбеген кіріс (өтелмеген шығын) (НРП-дан ОПУ-ға ауысу)</t>
  </si>
  <si>
    <t xml:space="preserve">Капитал (дивидендтер) арқылы ағымдағы жылы бөлінбеген кіріс (өтелмеген шығын) </t>
  </si>
  <si>
    <t xml:space="preserve">  Өткен жылдары бөлінбеген кіріс (өтелмеген шығын) </t>
  </si>
  <si>
    <t xml:space="preserve">Басқарма Төрағасы                                              Бежецкий Сергей Владимирович     </t>
  </si>
  <si>
    <t>есепті кезең 31.12.2024 жыл</t>
  </si>
  <si>
    <t>Есепті жылдың 30 желтоқсан сальдо (500 жол + 600 жол + 700 жол+719 жол)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</si>
</sst>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_(* #,##0.000_);_(* \(#,##0.000\);_(* &quot;-&quot;_);_(@_)"/>
    <numFmt numFmtId="168" formatCode="_-* #,##0.00_р_._-;\-* #,##0.00_р_._-;_-* &quot;-&quot;??_р_._-;_-@_-"/>
    <numFmt numFmtId="169" formatCode="000"/>
    <numFmt numFmtId="170" formatCode="_(* #,##0.0_);_(* \(#,##0.0\);_(* &quot;-&quot;_);_(@_)"/>
  </numFmts>
  <fonts count="35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</font>
    <font>
      <b/>
      <sz val="9"/>
      <color indexed="10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8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316">
    <xf numFmtId="164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3" fillId="0" borderId="0" xfId="2" applyNumberFormat="1" applyFont="1" applyProtection="1">
      <protection locked="0"/>
    </xf>
    <xf numFmtId="164" fontId="1" fillId="0" borderId="0" xfId="0" applyFont="1" applyAlignment="1">
      <alignment horizontal="right"/>
    </xf>
    <xf numFmtId="165" fontId="3" fillId="0" borderId="0" xfId="2" applyNumberFormat="1" applyFont="1" applyFill="1"/>
    <xf numFmtId="164" fontId="3" fillId="0" borderId="0" xfId="2" applyFont="1" applyFill="1"/>
    <xf numFmtId="164" fontId="3" fillId="0" borderId="0" xfId="2" applyFont="1"/>
    <xf numFmtId="164" fontId="3" fillId="0" borderId="0" xfId="2" applyFont="1" applyAlignment="1">
      <alignment vertical="top" wrapText="1"/>
    </xf>
    <xf numFmtId="164" fontId="3" fillId="0" borderId="0" xfId="2" applyFont="1" applyAlignment="1" applyProtection="1">
      <alignment horizontal="right"/>
      <protection locked="0"/>
    </xf>
    <xf numFmtId="165" fontId="3" fillId="0" borderId="0" xfId="2" applyNumberFormat="1" applyFont="1" applyAlignment="1" applyProtection="1">
      <alignment horizontal="right"/>
      <protection locked="0"/>
    </xf>
    <xf numFmtId="49" fontId="2" fillId="0" borderId="0" xfId="2" applyNumberFormat="1" applyFont="1" applyProtection="1">
      <protection locked="0"/>
    </xf>
    <xf numFmtId="164" fontId="0" fillId="0" borderId="0" xfId="0" applyAlignment="1">
      <alignment horizontal="right"/>
    </xf>
    <xf numFmtId="165" fontId="4" fillId="0" borderId="0" xfId="2" applyNumberFormat="1" applyFont="1"/>
    <xf numFmtId="164" fontId="5" fillId="0" borderId="0" xfId="2" applyFont="1" applyAlignment="1" applyProtection="1">
      <alignment horizontal="right"/>
      <protection locked="0"/>
    </xf>
    <xf numFmtId="164" fontId="3" fillId="0" borderId="0" xfId="3" applyFont="1" applyAlignment="1">
      <alignment vertical="top" wrapText="1"/>
    </xf>
    <xf numFmtId="165" fontId="3" fillId="0" borderId="0" xfId="2" applyNumberFormat="1" applyFont="1" applyProtection="1">
      <protection locked="0"/>
    </xf>
    <xf numFmtId="165" fontId="2" fillId="0" borderId="0" xfId="2" applyNumberFormat="1" applyFont="1" applyProtection="1">
      <protection locked="0"/>
    </xf>
    <xf numFmtId="1" fontId="3" fillId="0" borderId="0" xfId="3" applyNumberFormat="1" applyFont="1" applyAlignment="1">
      <alignment horizontal="left" vertical="top" wrapText="1"/>
    </xf>
    <xf numFmtId="164" fontId="2" fillId="0" borderId="0" xfId="2" applyFont="1" applyProtection="1">
      <protection locked="0"/>
    </xf>
    <xf numFmtId="0" fontId="6" fillId="0" borderId="0" xfId="2" applyNumberFormat="1" applyFont="1" applyAlignment="1">
      <alignment horizontal="right" vertical="top" wrapText="1"/>
    </xf>
    <xf numFmtId="0" fontId="6" fillId="0" borderId="0" xfId="2" applyNumberFormat="1" applyFont="1" applyAlignment="1" applyProtection="1">
      <alignment vertical="top" wrapText="1"/>
      <protection locked="0"/>
    </xf>
    <xf numFmtId="0" fontId="7" fillId="0" borderId="0" xfId="2" applyNumberFormat="1" applyFont="1" applyAlignment="1">
      <alignment horizontal="right" vertical="top" wrapText="1"/>
    </xf>
    <xf numFmtId="0" fontId="7" fillId="0" borderId="0" xfId="2" applyNumberFormat="1" applyFont="1" applyProtection="1">
      <protection locked="0"/>
    </xf>
    <xf numFmtId="14" fontId="2" fillId="0" borderId="0" xfId="2" applyNumberFormat="1" applyFont="1" applyBorder="1" applyProtection="1">
      <protection locked="0"/>
    </xf>
    <xf numFmtId="0" fontId="3" fillId="0" borderId="0" xfId="2" applyNumberFormat="1" applyFont="1" applyAlignment="1" applyProtection="1">
      <alignment vertical="top" wrapText="1"/>
      <protection locked="0"/>
    </xf>
    <xf numFmtId="0" fontId="2" fillId="0" borderId="1" xfId="2" applyNumberFormat="1" applyFont="1" applyBorder="1" applyProtection="1">
      <protection locked="0"/>
    </xf>
    <xf numFmtId="0" fontId="2" fillId="0" borderId="1" xfId="2" applyNumberFormat="1" applyFont="1" applyBorder="1"/>
    <xf numFmtId="165" fontId="4" fillId="0" borderId="0" xfId="2" applyNumberFormat="1" applyFont="1" applyAlignment="1">
      <alignment horizontal="center" vertical="center"/>
    </xf>
    <xf numFmtId="164" fontId="3" fillId="0" borderId="0" xfId="2" applyFont="1" applyAlignment="1">
      <alignment horizontal="center" vertical="center"/>
    </xf>
    <xf numFmtId="0" fontId="7" fillId="0" borderId="4" xfId="2" applyNumberFormat="1" applyFont="1" applyBorder="1" applyAlignment="1">
      <alignment vertical="top" wrapText="1"/>
    </xf>
    <xf numFmtId="0" fontId="7" fillId="0" borderId="4" xfId="2" applyNumberFormat="1" applyFont="1" applyBorder="1"/>
    <xf numFmtId="166" fontId="7" fillId="0" borderId="4" xfId="2" applyNumberFormat="1" applyFont="1" applyBorder="1" applyAlignment="1" applyProtection="1">
      <alignment horizontal="right"/>
      <protection locked="0"/>
    </xf>
    <xf numFmtId="165" fontId="8" fillId="0" borderId="0" xfId="2" applyNumberFormat="1" applyFont="1"/>
    <xf numFmtId="164" fontId="6" fillId="0" borderId="0" xfId="2" applyFont="1"/>
    <xf numFmtId="0" fontId="2" fillId="0" borderId="4" xfId="2" applyNumberFormat="1" applyFont="1" applyBorder="1" applyAlignment="1">
      <alignment vertical="top" wrapText="1"/>
    </xf>
    <xf numFmtId="0" fontId="2" fillId="0" borderId="4" xfId="2" applyNumberFormat="1" applyFont="1" applyBorder="1" applyAlignment="1">
      <alignment horizontal="center"/>
    </xf>
    <xf numFmtId="166" fontId="2" fillId="0" borderId="4" xfId="2" applyNumberFormat="1" applyFont="1" applyBorder="1" applyAlignment="1" applyProtection="1">
      <alignment horizontal="right" wrapText="1"/>
      <protection locked="0"/>
    </xf>
    <xf numFmtId="166" fontId="2" fillId="0" borderId="4" xfId="2" applyNumberFormat="1" applyFont="1" applyBorder="1" applyAlignment="1" applyProtection="1">
      <alignment horizontal="right"/>
      <protection locked="0"/>
    </xf>
    <xf numFmtId="166" fontId="2" fillId="0" borderId="4" xfId="2" applyNumberFormat="1" applyFont="1" applyBorder="1" applyAlignment="1">
      <alignment horizontal="right"/>
    </xf>
    <xf numFmtId="166" fontId="2" fillId="0" borderId="4" xfId="2" quotePrefix="1" applyNumberFormat="1" applyFont="1" applyBorder="1" applyAlignment="1">
      <alignment horizontal="right" wrapText="1"/>
    </xf>
    <xf numFmtId="0" fontId="9" fillId="0" borderId="4" xfId="2" applyNumberFormat="1" applyFont="1" applyBorder="1" applyAlignment="1">
      <alignment horizontal="center"/>
    </xf>
    <xf numFmtId="166" fontId="9" fillId="0" borderId="4" xfId="2" applyNumberFormat="1" applyFont="1" applyBorder="1" applyAlignment="1" applyProtection="1">
      <alignment horizontal="right"/>
      <protection locked="0"/>
    </xf>
    <xf numFmtId="165" fontId="10" fillId="0" borderId="0" xfId="2" applyNumberFormat="1" applyFont="1"/>
    <xf numFmtId="164" fontId="11" fillId="0" borderId="0" xfId="2" applyFont="1"/>
    <xf numFmtId="0" fontId="9" fillId="0" borderId="4" xfId="2" applyNumberFormat="1" applyFont="1" applyFill="1" applyBorder="1" applyAlignment="1">
      <alignment horizontal="center"/>
    </xf>
    <xf numFmtId="166" fontId="9" fillId="0" borderId="4" xfId="2" applyNumberFormat="1" applyFont="1" applyFill="1" applyBorder="1" applyAlignment="1" applyProtection="1">
      <alignment horizontal="right"/>
      <protection locked="0"/>
    </xf>
    <xf numFmtId="165" fontId="10" fillId="0" borderId="0" xfId="2" applyNumberFormat="1" applyFont="1" applyFill="1"/>
    <xf numFmtId="164" fontId="11" fillId="0" borderId="0" xfId="2" applyFont="1" applyFill="1"/>
    <xf numFmtId="164" fontId="12" fillId="0" borderId="0" xfId="2" applyFont="1" applyFill="1"/>
    <xf numFmtId="0" fontId="2" fillId="0" borderId="4" xfId="2" applyNumberFormat="1" applyFont="1" applyFill="1" applyBorder="1" applyAlignment="1">
      <alignment horizontal="center"/>
    </xf>
    <xf numFmtId="166" fontId="2" fillId="0" borderId="4" xfId="2" applyNumberFormat="1" applyFont="1" applyFill="1" applyBorder="1" applyAlignment="1" applyProtection="1">
      <alignment horizontal="right"/>
      <protection locked="0"/>
    </xf>
    <xf numFmtId="49" fontId="2" fillId="0" borderId="4" xfId="2" applyNumberFormat="1" applyFont="1" applyFill="1" applyBorder="1" applyAlignment="1">
      <alignment horizontal="center"/>
    </xf>
    <xf numFmtId="165" fontId="4" fillId="0" borderId="0" xfId="2" applyNumberFormat="1" applyFont="1" applyFill="1"/>
    <xf numFmtId="0" fontId="3" fillId="0" borderId="4" xfId="2" applyNumberFormat="1" applyFont="1" applyFill="1" applyBorder="1" applyAlignment="1">
      <alignment vertical="top" wrapText="1"/>
    </xf>
    <xf numFmtId="49" fontId="3" fillId="0" borderId="4" xfId="2" applyNumberFormat="1" applyFont="1" applyFill="1" applyBorder="1" applyAlignment="1">
      <alignment horizontal="center"/>
    </xf>
    <xf numFmtId="166" fontId="3" fillId="0" borderId="4" xfId="2" applyNumberFormat="1" applyFont="1" applyFill="1" applyBorder="1" applyAlignment="1" applyProtection="1">
      <alignment horizontal="right"/>
      <protection locked="0"/>
    </xf>
    <xf numFmtId="165" fontId="13" fillId="0" borderId="0" xfId="2" applyNumberFormat="1" applyFont="1" applyFill="1"/>
    <xf numFmtId="164" fontId="13" fillId="0" borderId="0" xfId="2" applyFont="1" applyFill="1"/>
    <xf numFmtId="0" fontId="7" fillId="0" borderId="4" xfId="2" applyNumberFormat="1" applyFont="1" applyFill="1" applyBorder="1" applyAlignment="1">
      <alignment vertical="top" wrapText="1"/>
    </xf>
    <xf numFmtId="0" fontId="7" fillId="0" borderId="4" xfId="2" applyNumberFormat="1" applyFont="1" applyFill="1" applyBorder="1" applyAlignment="1">
      <alignment horizontal="center"/>
    </xf>
    <xf numFmtId="166" fontId="7" fillId="0" borderId="4" xfId="2" quotePrefix="1" applyNumberFormat="1" applyFont="1" applyFill="1" applyBorder="1" applyAlignment="1">
      <alignment horizontal="right" wrapText="1"/>
    </xf>
    <xf numFmtId="165" fontId="8" fillId="0" borderId="0" xfId="2" applyNumberFormat="1" applyFont="1" applyFill="1"/>
    <xf numFmtId="164" fontId="6" fillId="0" borderId="0" xfId="2" applyFont="1" applyFill="1"/>
    <xf numFmtId="166" fontId="7" fillId="0" borderId="4" xfId="2" applyNumberFormat="1" applyFont="1" applyFill="1" applyBorder="1" applyAlignment="1" applyProtection="1">
      <alignment horizontal="right"/>
      <protection locked="0"/>
    </xf>
    <xf numFmtId="0" fontId="7" fillId="0" borderId="4" xfId="2" applyNumberFormat="1" applyFont="1" applyBorder="1" applyAlignment="1">
      <alignment horizontal="center"/>
    </xf>
    <xf numFmtId="166" fontId="3" fillId="0" borderId="4" xfId="3" applyNumberFormat="1" applyFont="1" applyBorder="1" applyAlignment="1" applyProtection="1">
      <alignment horizontal="right"/>
      <protection locked="0"/>
    </xf>
    <xf numFmtId="0" fontId="3" fillId="0" borderId="4" xfId="2" applyNumberFormat="1" applyFont="1" applyBorder="1" applyAlignment="1">
      <alignment vertical="top" wrapText="1"/>
    </xf>
    <xf numFmtId="0" fontId="3" fillId="0" borderId="4" xfId="2" applyNumberFormat="1" applyFont="1" applyBorder="1" applyAlignment="1">
      <alignment horizontal="center"/>
    </xf>
    <xf numFmtId="166" fontId="3" fillId="0" borderId="4" xfId="2" quotePrefix="1" applyNumberFormat="1" applyFont="1" applyBorder="1" applyAlignment="1">
      <alignment horizontal="right" wrapText="1"/>
    </xf>
    <xf numFmtId="164" fontId="0" fillId="0" borderId="4" xfId="0" applyBorder="1" applyAlignment="1">
      <alignment horizontal="left"/>
    </xf>
    <xf numFmtId="166" fontId="11" fillId="0" borderId="4" xfId="2" applyNumberFormat="1" applyFont="1" applyBorder="1" applyAlignment="1" applyProtection="1">
      <alignment horizontal="right"/>
      <protection locked="0"/>
    </xf>
    <xf numFmtId="164" fontId="0" fillId="0" borderId="4" xfId="0" applyBorder="1" applyAlignment="1">
      <alignment horizontal="left" indent="2"/>
    </xf>
    <xf numFmtId="166" fontId="3" fillId="0" borderId="4" xfId="2" applyNumberFormat="1" applyFont="1" applyBorder="1" applyAlignment="1">
      <alignment horizontal="right"/>
    </xf>
    <xf numFmtId="164" fontId="12" fillId="0" borderId="0" xfId="2" applyFont="1"/>
    <xf numFmtId="0" fontId="11" fillId="0" borderId="4" xfId="2" applyNumberFormat="1" applyFont="1" applyBorder="1" applyAlignment="1">
      <alignment horizontal="center"/>
    </xf>
    <xf numFmtId="164" fontId="1" fillId="0" borderId="4" xfId="0" applyFont="1" applyFill="1" applyBorder="1" applyAlignment="1">
      <alignment horizontal="left" indent="2"/>
    </xf>
    <xf numFmtId="0" fontId="11" fillId="0" borderId="4" xfId="2" applyNumberFormat="1" applyFont="1" applyFill="1" applyBorder="1" applyAlignment="1">
      <alignment horizontal="center"/>
    </xf>
    <xf numFmtId="166" fontId="11" fillId="0" borderId="4" xfId="2" applyNumberFormat="1" applyFont="1" applyFill="1" applyBorder="1" applyAlignment="1" applyProtection="1">
      <alignment horizontal="right"/>
      <protection locked="0"/>
    </xf>
    <xf numFmtId="166" fontId="7" fillId="0" borderId="4" xfId="2" quotePrefix="1" applyNumberFormat="1" applyFont="1" applyBorder="1" applyAlignment="1">
      <alignment horizontal="right" wrapText="1"/>
    </xf>
    <xf numFmtId="0" fontId="7" fillId="0" borderId="4" xfId="2" applyNumberFormat="1" applyFont="1" applyBorder="1" applyAlignment="1">
      <alignment horizontal="left" vertical="center" wrapText="1"/>
    </xf>
    <xf numFmtId="0" fontId="7" fillId="0" borderId="4" xfId="2" applyNumberFormat="1" applyFont="1" applyBorder="1" applyAlignment="1">
      <alignment horizontal="center" vertical="center" wrapText="1"/>
    </xf>
    <xf numFmtId="166" fontId="7" fillId="0" borderId="4" xfId="2" applyNumberFormat="1" applyFont="1" applyBorder="1" applyAlignment="1" applyProtection="1">
      <alignment horizontal="right" vertical="center" wrapText="1"/>
      <protection locked="0"/>
    </xf>
    <xf numFmtId="165" fontId="8" fillId="0" borderId="0" xfId="2" applyNumberFormat="1" applyFont="1" applyAlignment="1">
      <alignment horizontal="center" vertical="center"/>
    </xf>
    <xf numFmtId="164" fontId="6" fillId="0" borderId="0" xfId="2" applyFont="1" applyAlignment="1">
      <alignment horizontal="center" vertical="center"/>
    </xf>
    <xf numFmtId="0" fontId="3" fillId="0" borderId="4" xfId="2" applyNumberFormat="1" applyFont="1" applyFill="1" applyBorder="1" applyAlignment="1">
      <alignment horizontal="center"/>
    </xf>
    <xf numFmtId="166" fontId="7" fillId="0" borderId="4" xfId="2" applyNumberFormat="1" applyFont="1" applyBorder="1" applyAlignment="1">
      <alignment horizontal="right"/>
    </xf>
    <xf numFmtId="0" fontId="2" fillId="0" borderId="0" xfId="2" applyNumberFormat="1" applyFont="1" applyAlignment="1" applyProtection="1">
      <alignment vertical="top" wrapText="1"/>
      <protection locked="0"/>
    </xf>
    <xf numFmtId="0" fontId="2" fillId="0" borderId="0" xfId="2" applyNumberFormat="1" applyFont="1" applyProtection="1">
      <protection locked="0"/>
    </xf>
    <xf numFmtId="4" fontId="4" fillId="0" borderId="0" xfId="2" applyNumberFormat="1" applyFont="1"/>
    <xf numFmtId="166" fontId="4" fillId="0" borderId="0" xfId="2" applyNumberFormat="1" applyFont="1"/>
    <xf numFmtId="164" fontId="3" fillId="0" borderId="0" xfId="2" applyFont="1" applyProtection="1">
      <protection locked="0"/>
    </xf>
    <xf numFmtId="0" fontId="2" fillId="0" borderId="0" xfId="2" applyNumberFormat="1" applyFont="1" applyAlignment="1" applyProtection="1">
      <alignment horizontal="center" vertical="top" wrapText="1"/>
      <protection locked="0"/>
    </xf>
    <xf numFmtId="164" fontId="3" fillId="0" borderId="0" xfId="2" applyFont="1" applyAlignment="1" applyProtection="1">
      <alignment vertical="top" wrapText="1"/>
      <protection locked="0"/>
    </xf>
    <xf numFmtId="164" fontId="14" fillId="0" borderId="0" xfId="2" applyFont="1" applyAlignment="1">
      <alignment vertical="top" wrapText="1"/>
    </xf>
    <xf numFmtId="0" fontId="2" fillId="0" borderId="0" xfId="2" applyNumberFormat="1" applyFont="1"/>
    <xf numFmtId="0" fontId="4" fillId="0" borderId="0" xfId="2" applyNumberFormat="1" applyFont="1"/>
    <xf numFmtId="0" fontId="13" fillId="0" borderId="0" xfId="2" applyNumberFormat="1" applyFont="1"/>
    <xf numFmtId="0" fontId="12" fillId="0" borderId="0" xfId="2" applyNumberFormat="1" applyFont="1"/>
    <xf numFmtId="0" fontId="11" fillId="0" borderId="0" xfId="2" applyNumberFormat="1" applyFont="1"/>
    <xf numFmtId="0" fontId="3" fillId="0" borderId="0" xfId="2" applyNumberFormat="1" applyFont="1"/>
    <xf numFmtId="0" fontId="2" fillId="0" borderId="0" xfId="2" applyNumberFormat="1" applyFont="1" applyAlignment="1">
      <alignment horizontal="right"/>
    </xf>
    <xf numFmtId="0" fontId="7" fillId="0" borderId="0" xfId="2" applyNumberFormat="1" applyFont="1" applyAlignment="1" applyProtection="1">
      <alignment horizontal="right"/>
      <protection locked="0"/>
    </xf>
    <xf numFmtId="49" fontId="3" fillId="0" borderId="0" xfId="2" applyNumberFormat="1" applyFont="1" applyFill="1" applyBorder="1" applyProtection="1">
      <protection locked="0"/>
    </xf>
    <xf numFmtId="0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NumberFormat="1" applyFont="1" applyBorder="1" applyAlignment="1">
      <alignment horizontal="right"/>
    </xf>
    <xf numFmtId="0" fontId="4" fillId="0" borderId="0" xfId="2" applyNumberFormat="1" applyFont="1" applyAlignment="1">
      <alignment vertical="center"/>
    </xf>
    <xf numFmtId="0" fontId="13" fillId="0" borderId="0" xfId="2" applyNumberFormat="1" applyFont="1" applyAlignment="1">
      <alignment vertical="center"/>
    </xf>
    <xf numFmtId="0" fontId="12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164" fontId="4" fillId="0" borderId="0" xfId="0" applyFont="1" applyAlignment="1">
      <alignment horizontal="center" textRotation="90" wrapText="1"/>
    </xf>
    <xf numFmtId="164" fontId="10" fillId="0" borderId="0" xfId="0" applyFont="1" applyAlignment="1">
      <alignment horizontal="center" textRotation="90" wrapText="1"/>
    </xf>
    <xf numFmtId="0" fontId="3" fillId="0" borderId="4" xfId="2" applyNumberFormat="1" applyFont="1" applyBorder="1" applyAlignment="1">
      <alignment wrapText="1"/>
    </xf>
    <xf numFmtId="49" fontId="2" fillId="0" borderId="4" xfId="2" applyNumberFormat="1" applyFont="1" applyBorder="1" applyAlignment="1">
      <alignment horizontal="center"/>
    </xf>
    <xf numFmtId="166" fontId="2" fillId="0" borderId="4" xfId="2" applyNumberFormat="1" applyFont="1" applyBorder="1" applyProtection="1">
      <protection locked="0"/>
    </xf>
    <xf numFmtId="166" fontId="15" fillId="0" borderId="4" xfId="0" applyNumberFormat="1" applyFont="1" applyBorder="1" applyAlignment="1" applyProtection="1">
      <alignment horizontal="left" wrapText="1"/>
      <protection locked="0"/>
    </xf>
    <xf numFmtId="166" fontId="4" fillId="0" borderId="0" xfId="0" applyNumberFormat="1" applyFont="1"/>
    <xf numFmtId="0" fontId="2" fillId="0" borderId="4" xfId="2" applyNumberFormat="1" applyFont="1" applyBorder="1" applyAlignment="1">
      <alignment wrapText="1"/>
    </xf>
    <xf numFmtId="0" fontId="7" fillId="0" borderId="4" xfId="2" applyNumberFormat="1" applyFont="1" applyBorder="1" applyAlignment="1">
      <alignment wrapText="1"/>
    </xf>
    <xf numFmtId="49" fontId="7" fillId="0" borderId="4" xfId="2" applyNumberFormat="1" applyFont="1" applyBorder="1" applyAlignment="1">
      <alignment horizontal="center"/>
    </xf>
    <xf numFmtId="166" fontId="7" fillId="0" borderId="4" xfId="2" quotePrefix="1" applyNumberFormat="1" applyFont="1" applyBorder="1" applyAlignment="1">
      <alignment horizontal="center"/>
    </xf>
    <xf numFmtId="166" fontId="8" fillId="0" borderId="0" xfId="2" applyNumberFormat="1" applyFont="1"/>
    <xf numFmtId="0" fontId="16" fillId="0" borderId="0" xfId="2" applyNumberFormat="1" applyFont="1"/>
    <xf numFmtId="0" fontId="17" fillId="0" borderId="0" xfId="2" applyNumberFormat="1" applyFont="1"/>
    <xf numFmtId="0" fontId="18" fillId="0" borderId="0" xfId="2" applyNumberFormat="1" applyFont="1"/>
    <xf numFmtId="0" fontId="6" fillId="0" borderId="0" xfId="2" applyNumberFormat="1" applyFont="1"/>
    <xf numFmtId="166" fontId="13" fillId="0" borderId="0" xfId="2" applyNumberFormat="1" applyFont="1"/>
    <xf numFmtId="166" fontId="12" fillId="0" borderId="0" xfId="2" applyNumberFormat="1" applyFont="1"/>
    <xf numFmtId="0" fontId="19" fillId="0" borderId="0" xfId="2" applyNumberFormat="1" applyFont="1"/>
    <xf numFmtId="166" fontId="16" fillId="0" borderId="0" xfId="2" applyNumberFormat="1" applyFont="1"/>
    <xf numFmtId="0" fontId="2" fillId="0" borderId="4" xfId="2" applyNumberFormat="1" applyFont="1" applyFill="1" applyBorder="1" applyAlignment="1">
      <alignment wrapText="1"/>
    </xf>
    <xf numFmtId="0" fontId="7" fillId="0" borderId="4" xfId="2" applyNumberFormat="1" applyFont="1" applyFill="1" applyBorder="1" applyAlignment="1">
      <alignment wrapText="1"/>
    </xf>
    <xf numFmtId="49" fontId="7" fillId="0" borderId="4" xfId="2" applyNumberFormat="1" applyFont="1" applyFill="1" applyBorder="1" applyAlignment="1">
      <alignment horizontal="center"/>
    </xf>
    <xf numFmtId="166" fontId="2" fillId="0" borderId="5" xfId="2" applyNumberFormat="1" applyFont="1" applyBorder="1" applyProtection="1">
      <protection locked="0"/>
    </xf>
    <xf numFmtId="166" fontId="7" fillId="0" borderId="4" xfId="2" applyNumberFormat="1" applyFont="1" applyBorder="1" applyProtection="1">
      <protection locked="0"/>
    </xf>
    <xf numFmtId="166" fontId="7" fillId="0" borderId="5" xfId="2" applyNumberFormat="1" applyFont="1" applyBorder="1" applyProtection="1">
      <protection locked="0"/>
    </xf>
    <xf numFmtId="0" fontId="8" fillId="0" borderId="0" xfId="2" applyNumberFormat="1" applyFont="1"/>
    <xf numFmtId="0" fontId="2" fillId="0" borderId="4" xfId="2" applyNumberFormat="1" applyFont="1" applyBorder="1"/>
    <xf numFmtId="167" fontId="2" fillId="0" borderId="4" xfId="2" applyNumberFormat="1" applyFont="1" applyBorder="1" applyProtection="1">
      <protection locked="0"/>
    </xf>
    <xf numFmtId="0" fontId="7" fillId="0" borderId="0" xfId="2" applyNumberFormat="1" applyFont="1" applyAlignment="1" applyProtection="1">
      <alignment wrapText="1"/>
      <protection locked="0"/>
    </xf>
    <xf numFmtId="0" fontId="3" fillId="0" borderId="0" xfId="2" applyNumberFormat="1" applyFont="1" applyProtection="1">
      <protection locked="0"/>
    </xf>
    <xf numFmtId="0" fontId="4" fillId="0" borderId="0" xfId="2" applyNumberFormat="1" applyFont="1" applyProtection="1">
      <protection locked="0"/>
    </xf>
    <xf numFmtId="0" fontId="13" fillId="0" borderId="0" xfId="2" applyNumberFormat="1" applyFont="1" applyProtection="1">
      <protection locked="0"/>
    </xf>
    <xf numFmtId="0" fontId="12" fillId="0" borderId="0" xfId="2" applyNumberFormat="1" applyFont="1" applyProtection="1">
      <protection locked="0"/>
    </xf>
    <xf numFmtId="0" fontId="11" fillId="0" borderId="0" xfId="2" applyNumberFormat="1" applyFont="1" applyProtection="1">
      <protection locked="0"/>
    </xf>
    <xf numFmtId="0" fontId="2" fillId="0" borderId="0" xfId="2" applyNumberFormat="1" applyFont="1" applyAlignment="1" applyProtection="1">
      <alignment wrapText="1"/>
      <protection locked="0"/>
    </xf>
    <xf numFmtId="164" fontId="0" fillId="0" borderId="0" xfId="0" applyProtection="1">
      <protection locked="0"/>
    </xf>
    <xf numFmtId="165" fontId="22" fillId="0" borderId="0" xfId="1" applyNumberFormat="1" applyFont="1" applyFill="1" applyProtection="1"/>
    <xf numFmtId="164" fontId="15" fillId="0" borderId="0" xfId="0" applyFont="1"/>
    <xf numFmtId="164" fontId="1" fillId="0" borderId="0" xfId="0" applyFont="1" applyProtection="1">
      <protection locked="0"/>
    </xf>
    <xf numFmtId="164" fontId="1" fillId="0" borderId="0" xfId="0" applyFont="1"/>
    <xf numFmtId="164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164" fontId="23" fillId="0" borderId="0" xfId="0" applyFont="1"/>
    <xf numFmtId="164" fontId="3" fillId="0" borderId="0" xfId="0" applyFont="1" applyAlignment="1" applyProtection="1">
      <alignment horizontal="center" vertical="top"/>
      <protection locked="0"/>
    </xf>
    <xf numFmtId="164" fontId="15" fillId="0" borderId="0" xfId="0" applyFont="1" applyAlignment="1">
      <alignment horizontal="right"/>
    </xf>
    <xf numFmtId="164" fontId="23" fillId="0" borderId="0" xfId="0" applyFont="1" applyAlignment="1">
      <alignment horizontal="right"/>
    </xf>
    <xf numFmtId="164" fontId="6" fillId="0" borderId="0" xfId="0" applyFont="1" applyAlignment="1">
      <alignment horizontal="center" vertical="top"/>
    </xf>
    <xf numFmtId="164" fontId="24" fillId="0" borderId="0" xfId="0" applyFont="1" applyAlignment="1">
      <alignment horizontal="center" vertical="top"/>
    </xf>
    <xf numFmtId="164" fontId="24" fillId="0" borderId="0" xfId="0" applyFont="1" applyAlignment="1">
      <alignment horizontal="center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>
      <alignment horizontal="right" vertical="top"/>
    </xf>
    <xf numFmtId="0" fontId="3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top"/>
    </xf>
    <xf numFmtId="0" fontId="6" fillId="0" borderId="4" xfId="0" applyNumberFormat="1" applyFont="1" applyBorder="1" applyAlignment="1" applyProtection="1">
      <alignment horizontal="center" vertical="top"/>
      <protection locked="0"/>
    </xf>
    <xf numFmtId="0" fontId="6" fillId="0" borderId="4" xfId="0" applyNumberFormat="1" applyFont="1" applyBorder="1" applyProtection="1">
      <protection locked="0"/>
    </xf>
    <xf numFmtId="0" fontId="6" fillId="0" borderId="4" xfId="0" applyNumberFormat="1" applyFont="1" applyBorder="1"/>
    <xf numFmtId="169" fontId="6" fillId="0" borderId="4" xfId="0" applyNumberFormat="1" applyFont="1" applyBorder="1" applyAlignment="1" applyProtection="1">
      <alignment horizontal="center" vertical="top"/>
      <protection locked="0"/>
    </xf>
    <xf numFmtId="3" fontId="6" fillId="0" borderId="4" xfId="0" applyNumberFormat="1" applyFont="1" applyBorder="1" applyAlignment="1">
      <alignment horizontal="right" wrapText="1"/>
    </xf>
    <xf numFmtId="0" fontId="3" fillId="0" borderId="4" xfId="0" applyNumberFormat="1" applyFont="1" applyBorder="1"/>
    <xf numFmtId="0" fontId="3" fillId="0" borderId="4" xfId="0" applyNumberFormat="1" applyFont="1" applyBorder="1" applyAlignment="1" applyProtection="1">
      <alignment horizontal="center" vertical="top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169" fontId="3" fillId="0" borderId="4" xfId="0" applyNumberFormat="1" applyFont="1" applyBorder="1" applyAlignment="1" applyProtection="1">
      <alignment horizontal="center" vertical="top"/>
      <protection locked="0"/>
    </xf>
    <xf numFmtId="3" fontId="3" fillId="0" borderId="4" xfId="0" applyNumberFormat="1" applyFont="1" applyBorder="1" applyAlignment="1" applyProtection="1">
      <alignment horizontal="right" wrapText="1"/>
      <protection locked="0"/>
    </xf>
    <xf numFmtId="0" fontId="3" fillId="0" borderId="4" xfId="0" applyNumberFormat="1" applyFont="1" applyBorder="1" applyAlignment="1">
      <alignment horizontal="left" vertical="top"/>
    </xf>
    <xf numFmtId="3" fontId="3" fillId="0" borderId="4" xfId="0" applyNumberFormat="1" applyFont="1" applyBorder="1" applyAlignment="1" applyProtection="1">
      <alignment horizontal="right" vertical="top" wrapText="1"/>
      <protection locked="0"/>
    </xf>
    <xf numFmtId="3" fontId="3" fillId="0" borderId="4" xfId="4" applyNumberFormat="1" applyFont="1" applyBorder="1" applyAlignment="1" applyProtection="1">
      <alignment horizontal="right" wrapText="1"/>
      <protection locked="0"/>
    </xf>
    <xf numFmtId="3" fontId="6" fillId="0" borderId="4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 vertical="top"/>
    </xf>
    <xf numFmtId="3" fontId="3" fillId="0" borderId="4" xfId="0" applyNumberFormat="1" applyFont="1" applyBorder="1" applyProtection="1">
      <protection locked="0"/>
    </xf>
    <xf numFmtId="3" fontId="3" fillId="0" borderId="4" xfId="0" applyNumberFormat="1" applyFont="1" applyBorder="1" applyAlignment="1" applyProtection="1">
      <alignment horizontal="left" wrapText="1"/>
      <protection locked="0"/>
    </xf>
    <xf numFmtId="3" fontId="3" fillId="0" borderId="4" xfId="0" applyNumberFormat="1" applyFont="1" applyBorder="1" applyAlignment="1" applyProtection="1">
      <alignment horizontal="left" vertical="top" wrapText="1"/>
      <protection locked="0"/>
    </xf>
    <xf numFmtId="3" fontId="3" fillId="0" borderId="4" xfId="0" applyNumberFormat="1" applyFont="1" applyBorder="1" applyAlignment="1">
      <alignment horizontal="right" wrapText="1"/>
    </xf>
    <xf numFmtId="0" fontId="3" fillId="0" borderId="4" xfId="0" applyNumberFormat="1" applyFont="1" applyFill="1" applyBorder="1"/>
    <xf numFmtId="169" fontId="3" fillId="0" borderId="4" xfId="0" applyNumberFormat="1" applyFont="1" applyFill="1" applyBorder="1" applyAlignment="1" applyProtection="1">
      <alignment horizontal="center" vertical="top"/>
      <protection locked="0"/>
    </xf>
    <xf numFmtId="3" fontId="3" fillId="0" borderId="4" xfId="0" applyNumberFormat="1" applyFont="1" applyFill="1" applyBorder="1" applyAlignment="1" applyProtection="1">
      <alignment horizontal="right" wrapText="1"/>
      <protection locked="0"/>
    </xf>
    <xf numFmtId="3" fontId="3" fillId="0" borderId="4" xfId="0" applyNumberFormat="1" applyFont="1" applyFill="1" applyBorder="1" applyAlignment="1" applyProtection="1">
      <alignment horizontal="right" vertical="top" wrapText="1"/>
      <protection locked="0"/>
    </xf>
    <xf numFmtId="0" fontId="6" fillId="0" borderId="4" xfId="0" applyNumberFormat="1" applyFont="1" applyFill="1" applyBorder="1" applyAlignment="1">
      <alignment wrapText="1"/>
    </xf>
    <xf numFmtId="169" fontId="6" fillId="0" borderId="4" xfId="0" applyNumberFormat="1" applyFont="1" applyFill="1" applyBorder="1" applyAlignment="1" applyProtection="1">
      <alignment horizontal="center" vertical="top"/>
      <protection locked="0"/>
    </xf>
    <xf numFmtId="3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horizontal="center" vertical="top"/>
    </xf>
    <xf numFmtId="3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6" fillId="0" borderId="4" xfId="0" applyNumberFormat="1" applyFont="1" applyFill="1" applyBorder="1"/>
    <xf numFmtId="3" fontId="3" fillId="0" borderId="4" xfId="0" applyNumberFormat="1" applyFont="1" applyFill="1" applyBorder="1" applyAlignment="1" applyProtection="1">
      <alignment horizontal="left" wrapText="1"/>
      <protection locked="0"/>
    </xf>
    <xf numFmtId="3" fontId="3" fillId="0" borderId="4" xfId="0" applyNumberFormat="1" applyFont="1" applyFill="1" applyBorder="1" applyAlignment="1" applyProtection="1">
      <alignment horizontal="left" vertical="top" wrapText="1"/>
      <protection locked="0"/>
    </xf>
    <xf numFmtId="0" fontId="3" fillId="0" borderId="4" xfId="0" applyNumberFormat="1" applyFont="1" applyFill="1" applyBorder="1" applyAlignment="1">
      <alignment vertical="top" wrapText="1"/>
    </xf>
    <xf numFmtId="3" fontId="6" fillId="0" borderId="4" xfId="0" applyNumberFormat="1" applyFont="1" applyBorder="1"/>
    <xf numFmtId="0" fontId="3" fillId="0" borderId="4" xfId="0" applyNumberFormat="1" applyFont="1" applyFill="1" applyBorder="1" applyAlignment="1" applyProtection="1">
      <alignment horizontal="center" vertical="top"/>
      <protection locked="0"/>
    </xf>
    <xf numFmtId="0" fontId="6" fillId="0" borderId="4" xfId="0" applyNumberFormat="1" applyFont="1" applyFill="1" applyBorder="1" applyAlignment="1" applyProtection="1">
      <alignment horizontal="center" vertical="top"/>
      <protection locked="0"/>
    </xf>
    <xf numFmtId="3" fontId="6" fillId="0" borderId="4" xfId="0" applyNumberFormat="1" applyFont="1" applyBorder="1" applyAlignment="1" applyProtection="1">
      <alignment horizontal="right" wrapText="1"/>
      <protection locked="0"/>
    </xf>
    <xf numFmtId="0" fontId="3" fillId="0" borderId="4" xfId="0" applyNumberFormat="1" applyFont="1" applyFill="1" applyBorder="1" applyAlignment="1">
      <alignment horizontal="left" vertical="top"/>
    </xf>
    <xf numFmtId="0" fontId="7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15" fillId="0" borderId="0" xfId="2" applyNumberFormat="1" applyFont="1" applyAlignment="1" applyProtection="1">
      <alignment wrapText="1"/>
      <protection locked="0"/>
    </xf>
    <xf numFmtId="0" fontId="15" fillId="0" borderId="0" xfId="2" applyNumberFormat="1" applyFont="1" applyProtection="1">
      <protection locked="0"/>
    </xf>
    <xf numFmtId="0" fontId="25" fillId="0" borderId="0" xfId="2" applyNumberFormat="1" applyFont="1" applyProtection="1">
      <protection locked="0"/>
    </xf>
    <xf numFmtId="0" fontId="25" fillId="0" borderId="0" xfId="2" applyNumberFormat="1" applyFont="1" applyAlignment="1" applyProtection="1">
      <alignment wrapText="1"/>
      <protection locked="0"/>
    </xf>
    <xf numFmtId="0" fontId="25" fillId="0" borderId="0" xfId="2" applyNumberFormat="1" applyFont="1" applyAlignment="1" applyProtection="1">
      <alignment horizontal="right"/>
      <protection locked="0"/>
    </xf>
    <xf numFmtId="168" fontId="26" fillId="0" borderId="0" xfId="1" applyFont="1" applyFill="1" applyProtection="1"/>
    <xf numFmtId="0" fontId="15" fillId="0" borderId="0" xfId="2" applyNumberFormat="1" applyFont="1"/>
    <xf numFmtId="0" fontId="27" fillId="0" borderId="0" xfId="2" applyNumberFormat="1" applyFont="1" applyAlignment="1" applyProtection="1">
      <alignment horizontal="right"/>
      <protection locked="0"/>
    </xf>
    <xf numFmtId="0" fontId="27" fillId="0" borderId="0" xfId="2" applyNumberFormat="1" applyFont="1" applyProtection="1">
      <protection locked="0"/>
    </xf>
    <xf numFmtId="0" fontId="27" fillId="0" borderId="0" xfId="2" applyNumberFormat="1" applyFont="1" applyAlignment="1" applyProtection="1">
      <alignment wrapText="1"/>
      <protection locked="0"/>
    </xf>
    <xf numFmtId="14" fontId="27" fillId="0" borderId="0" xfId="2" applyNumberFormat="1" applyFont="1" applyAlignment="1" applyProtection="1">
      <alignment horizontal="left" wrapText="1"/>
      <protection locked="0"/>
    </xf>
    <xf numFmtId="0" fontId="25" fillId="0" borderId="1" xfId="2" applyNumberFormat="1" applyFont="1" applyBorder="1" applyProtection="1">
      <protection locked="0"/>
    </xf>
    <xf numFmtId="0" fontId="25" fillId="0" borderId="1" xfId="2" applyNumberFormat="1" applyFont="1" applyBorder="1" applyAlignment="1" applyProtection="1">
      <alignment wrapText="1"/>
      <protection locked="0"/>
    </xf>
    <xf numFmtId="0" fontId="25" fillId="0" borderId="1" xfId="2" applyNumberFormat="1" applyFont="1" applyBorder="1" applyAlignment="1" applyProtection="1">
      <alignment horizontal="right"/>
      <protection locked="0"/>
    </xf>
    <xf numFmtId="0" fontId="15" fillId="0" borderId="0" xfId="2" applyNumberFormat="1" applyFont="1" applyAlignment="1">
      <alignment horizontal="center" vertical="center"/>
    </xf>
    <xf numFmtId="0" fontId="25" fillId="0" borderId="4" xfId="2" applyNumberFormat="1" applyFont="1" applyBorder="1" applyAlignment="1" applyProtection="1">
      <alignment horizontal="center" vertical="center" wrapText="1"/>
      <protection locked="0"/>
    </xf>
    <xf numFmtId="0" fontId="27" fillId="0" borderId="4" xfId="2" applyNumberFormat="1" applyFont="1" applyBorder="1" applyAlignment="1">
      <alignment wrapText="1"/>
    </xf>
    <xf numFmtId="49" fontId="27" fillId="0" borderId="4" xfId="2" applyNumberFormat="1" applyFont="1" applyBorder="1" applyAlignment="1" applyProtection="1">
      <alignment horizontal="center" wrapText="1"/>
      <protection locked="0"/>
    </xf>
    <xf numFmtId="166" fontId="28" fillId="0" borderId="4" xfId="2" applyNumberFormat="1" applyFont="1" applyBorder="1" applyAlignment="1" applyProtection="1">
      <alignment wrapText="1"/>
      <protection locked="0"/>
    </xf>
    <xf numFmtId="166" fontId="28" fillId="0" borderId="4" xfId="2" quotePrefix="1" applyNumberFormat="1" applyFont="1" applyBorder="1" applyAlignment="1" applyProtection="1">
      <alignment wrapText="1"/>
      <protection locked="0"/>
    </xf>
    <xf numFmtId="168" fontId="29" fillId="0" borderId="0" xfId="1" applyFont="1" applyFill="1" applyProtection="1"/>
    <xf numFmtId="0" fontId="23" fillId="0" borderId="0" xfId="2" applyNumberFormat="1" applyFont="1"/>
    <xf numFmtId="0" fontId="25" fillId="0" borderId="4" xfId="2" applyNumberFormat="1" applyFont="1" applyBorder="1" applyAlignment="1">
      <alignment wrapText="1"/>
    </xf>
    <xf numFmtId="49" fontId="25" fillId="0" borderId="4" xfId="2" applyNumberFormat="1" applyFont="1" applyBorder="1" applyAlignment="1" applyProtection="1">
      <alignment horizontal="center" wrapText="1"/>
      <protection locked="0"/>
    </xf>
    <xf numFmtId="166" fontId="25" fillId="0" borderId="4" xfId="2" applyNumberFormat="1" applyFont="1" applyBorder="1" applyAlignment="1" applyProtection="1">
      <alignment wrapText="1"/>
      <protection locked="0"/>
    </xf>
    <xf numFmtId="166" fontId="25" fillId="0" borderId="4" xfId="2" quotePrefix="1" applyNumberFormat="1" applyFont="1" applyBorder="1" applyAlignment="1" applyProtection="1">
      <alignment wrapText="1"/>
      <protection locked="0"/>
    </xf>
    <xf numFmtId="166" fontId="15" fillId="0" borderId="4" xfId="0" applyNumberFormat="1" applyFont="1" applyBorder="1" applyAlignment="1" applyProtection="1">
      <alignment wrapText="1"/>
      <protection locked="0"/>
    </xf>
    <xf numFmtId="166" fontId="28" fillId="0" borderId="4" xfId="2" quotePrefix="1" applyNumberFormat="1" applyFont="1" applyBorder="1" applyProtection="1">
      <protection locked="0"/>
    </xf>
    <xf numFmtId="166" fontId="28" fillId="0" borderId="4" xfId="2" applyNumberFormat="1" applyFont="1" applyBorder="1" applyProtection="1">
      <protection locked="0"/>
    </xf>
    <xf numFmtId="166" fontId="15" fillId="0" borderId="4" xfId="0" applyNumberFormat="1" applyFont="1" applyBorder="1" applyProtection="1">
      <protection locked="0"/>
    </xf>
    <xf numFmtId="166" fontId="15" fillId="0" borderId="4" xfId="0" quotePrefix="1" applyNumberFormat="1" applyFont="1" applyBorder="1" applyProtection="1">
      <protection locked="0"/>
    </xf>
    <xf numFmtId="0" fontId="25" fillId="0" borderId="4" xfId="2" applyNumberFormat="1" applyFont="1" applyBorder="1" applyAlignment="1">
      <alignment vertical="top" wrapText="1"/>
    </xf>
    <xf numFmtId="49" fontId="25" fillId="0" borderId="4" xfId="2" applyNumberFormat="1" applyFont="1" applyBorder="1" applyAlignment="1" applyProtection="1">
      <alignment horizontal="center" vertical="top" wrapText="1"/>
      <protection locked="0"/>
    </xf>
    <xf numFmtId="166" fontId="15" fillId="0" borderId="4" xfId="0" applyNumberFormat="1" applyFont="1" applyBorder="1" applyAlignment="1" applyProtection="1">
      <alignment vertical="top" wrapText="1"/>
      <protection locked="0"/>
    </xf>
    <xf numFmtId="166" fontId="25" fillId="0" borderId="4" xfId="2" applyNumberFormat="1" applyFont="1" applyBorder="1" applyAlignment="1" applyProtection="1">
      <alignment vertical="top" wrapText="1"/>
      <protection locked="0"/>
    </xf>
    <xf numFmtId="166" fontId="25" fillId="0" borderId="4" xfId="2" quotePrefix="1" applyNumberFormat="1" applyFont="1" applyBorder="1" applyAlignment="1" applyProtection="1">
      <alignment vertical="top" wrapText="1"/>
      <protection locked="0"/>
    </xf>
    <xf numFmtId="166" fontId="28" fillId="0" borderId="4" xfId="2" quotePrefix="1" applyNumberFormat="1" applyFont="1" applyBorder="1" applyAlignment="1" applyProtection="1">
      <alignment vertical="top" wrapText="1"/>
      <protection locked="0"/>
    </xf>
    <xf numFmtId="168" fontId="26" fillId="0" borderId="0" xfId="1" applyFont="1" applyFill="1" applyAlignment="1" applyProtection="1">
      <alignment vertical="top"/>
    </xf>
    <xf numFmtId="0" fontId="15" fillId="0" borderId="0" xfId="2" applyNumberFormat="1" applyFont="1" applyAlignment="1">
      <alignment vertical="top"/>
    </xf>
    <xf numFmtId="166" fontId="25" fillId="0" borderId="4" xfId="2" quotePrefix="1" applyNumberFormat="1" applyFont="1" applyBorder="1" applyAlignment="1" applyProtection="1">
      <alignment horizontal="left" wrapText="1"/>
      <protection locked="0"/>
    </xf>
    <xf numFmtId="166" fontId="25" fillId="0" borderId="4" xfId="2" applyNumberFormat="1" applyFont="1" applyBorder="1" applyAlignment="1" applyProtection="1">
      <alignment horizontal="left" wrapText="1"/>
      <protection locked="0"/>
    </xf>
    <xf numFmtId="168" fontId="26" fillId="0" borderId="0" xfId="2" applyNumberFormat="1" applyFont="1"/>
    <xf numFmtId="168" fontId="26" fillId="0" borderId="0" xfId="1" applyFont="1" applyFill="1" applyAlignment="1" applyProtection="1">
      <alignment wrapText="1"/>
    </xf>
    <xf numFmtId="168" fontId="26" fillId="0" borderId="0" xfId="1" applyFont="1" applyFill="1"/>
    <xf numFmtId="168" fontId="26" fillId="0" borderId="0" xfId="0" applyNumberFormat="1" applyFont="1"/>
    <xf numFmtId="0" fontId="15" fillId="0" borderId="0" xfId="0" applyNumberFormat="1" applyFont="1" applyProtection="1">
      <protection locked="0"/>
    </xf>
    <xf numFmtId="0" fontId="15" fillId="0" borderId="0" xfId="0" applyNumberFormat="1" applyFont="1" applyAlignment="1" applyProtection="1">
      <alignment wrapText="1"/>
      <protection locked="0"/>
    </xf>
    <xf numFmtId="0" fontId="15" fillId="0" borderId="0" xfId="0" applyNumberFormat="1" applyFont="1"/>
    <xf numFmtId="14" fontId="3" fillId="0" borderId="0" xfId="2" applyNumberFormat="1" applyFont="1" applyFill="1" applyBorder="1" applyAlignment="1" applyProtection="1">
      <alignment horizontal="left"/>
      <protection locked="0"/>
    </xf>
    <xf numFmtId="49" fontId="25" fillId="0" borderId="4" xfId="2" applyNumberFormat="1" applyFont="1" applyFill="1" applyBorder="1" applyAlignment="1" applyProtection="1">
      <alignment horizontal="center" wrapText="1"/>
      <protection locked="0"/>
    </xf>
    <xf numFmtId="166" fontId="25" fillId="0" borderId="4" xfId="2" applyNumberFormat="1" applyFont="1" applyFill="1" applyBorder="1" applyAlignment="1" applyProtection="1">
      <alignment wrapText="1"/>
      <protection locked="0"/>
    </xf>
    <xf numFmtId="166" fontId="28" fillId="0" borderId="4" xfId="2" quotePrefix="1" applyNumberFormat="1" applyFont="1" applyFill="1" applyBorder="1" applyAlignment="1" applyProtection="1">
      <alignment wrapText="1"/>
      <protection locked="0"/>
    </xf>
    <xf numFmtId="0" fontId="25" fillId="0" borderId="4" xfId="2" applyNumberFormat="1" applyFont="1" applyFill="1" applyBorder="1" applyAlignment="1">
      <alignment wrapText="1"/>
    </xf>
    <xf numFmtId="166" fontId="25" fillId="0" borderId="4" xfId="2" quotePrefix="1" applyNumberFormat="1" applyFont="1" applyFill="1" applyBorder="1" applyAlignment="1" applyProtection="1">
      <alignment horizontal="left" wrapText="1"/>
      <protection locked="0"/>
    </xf>
    <xf numFmtId="166" fontId="25" fillId="0" borderId="4" xfId="2" quotePrefix="1" applyNumberFormat="1" applyFont="1" applyFill="1" applyBorder="1" applyAlignment="1" applyProtection="1">
      <alignment wrapText="1"/>
      <protection locked="0"/>
    </xf>
    <xf numFmtId="166" fontId="28" fillId="0" borderId="4" xfId="2" quotePrefix="1" applyNumberFormat="1" applyFont="1" applyFill="1" applyBorder="1" applyProtection="1">
      <protection locked="0"/>
    </xf>
    <xf numFmtId="164" fontId="1" fillId="0" borderId="5" xfId="0" applyFont="1" applyBorder="1" applyAlignment="1">
      <alignment horizontal="left" indent="2"/>
    </xf>
    <xf numFmtId="0" fontId="30" fillId="0" borderId="4" xfId="2" applyNumberFormat="1" applyFont="1" applyBorder="1" applyAlignment="1">
      <alignment vertical="top" wrapText="1"/>
    </xf>
    <xf numFmtId="164" fontId="1" fillId="0" borderId="5" xfId="0" applyFont="1" applyFill="1" applyBorder="1" applyAlignment="1">
      <alignment horizontal="left" indent="2"/>
    </xf>
    <xf numFmtId="0" fontId="30" fillId="0" borderId="4" xfId="2" applyNumberFormat="1" applyFont="1" applyFill="1" applyBorder="1" applyAlignment="1">
      <alignment vertical="top" wrapText="1"/>
    </xf>
    <xf numFmtId="0" fontId="1" fillId="0" borderId="4" xfId="2" applyNumberFormat="1" applyFont="1" applyBorder="1" applyAlignment="1">
      <alignment vertical="top" wrapText="1"/>
    </xf>
    <xf numFmtId="164" fontId="1" fillId="0" borderId="4" xfId="0" applyFont="1" applyBorder="1" applyAlignment="1">
      <alignment horizontal="left" indent="2"/>
    </xf>
    <xf numFmtId="164" fontId="1" fillId="0" borderId="4" xfId="0" applyFont="1" applyBorder="1" applyAlignment="1">
      <alignment horizontal="left"/>
    </xf>
    <xf numFmtId="164" fontId="1" fillId="0" borderId="0" xfId="0" applyFont="1" applyAlignment="1">
      <alignment horizontal="left" indent="2"/>
    </xf>
    <xf numFmtId="0" fontId="1" fillId="0" borderId="4" xfId="0" applyNumberFormat="1" applyFont="1" applyBorder="1" applyAlignment="1" applyProtection="1">
      <alignment horizontal="left" wrapText="1" indent="1"/>
      <protection hidden="1"/>
    </xf>
    <xf numFmtId="0" fontId="1" fillId="0" borderId="4" xfId="0" applyNumberFormat="1" applyFont="1" applyFill="1" applyBorder="1" applyAlignment="1" applyProtection="1">
      <alignment horizontal="left" wrapText="1" indent="1"/>
      <protection hidden="1"/>
    </xf>
    <xf numFmtId="166" fontId="27" fillId="0" borderId="4" xfId="2" quotePrefix="1" applyNumberFormat="1" applyFont="1" applyBorder="1" applyAlignment="1" applyProtection="1">
      <alignment horizontal="left" wrapText="1"/>
      <protection locked="0"/>
    </xf>
    <xf numFmtId="166" fontId="27" fillId="0" borderId="4" xfId="2" quotePrefix="1" applyNumberFormat="1" applyFont="1" applyBorder="1" applyAlignment="1" applyProtection="1">
      <alignment wrapText="1"/>
      <protection locked="0"/>
    </xf>
    <xf numFmtId="0" fontId="31" fillId="0" borderId="0" xfId="2" applyNumberFormat="1" applyFont="1" applyAlignment="1" applyProtection="1">
      <alignment horizontal="left" vertical="top" wrapText="1"/>
      <protection locked="0"/>
    </xf>
    <xf numFmtId="0" fontId="32" fillId="0" borderId="0" xfId="2" applyNumberFormat="1" applyFont="1" applyProtection="1">
      <protection locked="0"/>
    </xf>
    <xf numFmtId="164" fontId="32" fillId="0" borderId="0" xfId="2" applyFont="1" applyProtection="1">
      <protection locked="0"/>
    </xf>
    <xf numFmtId="164" fontId="32" fillId="0" borderId="0" xfId="0" applyFont="1" applyProtection="1">
      <protection locked="0"/>
    </xf>
    <xf numFmtId="164" fontId="33" fillId="0" borderId="0" xfId="0" applyFont="1" applyProtection="1">
      <protection locked="0"/>
    </xf>
    <xf numFmtId="3" fontId="6" fillId="0" borderId="4" xfId="0" applyNumberFormat="1" applyFont="1" applyBorder="1" applyProtection="1">
      <protection locked="0"/>
    </xf>
    <xf numFmtId="170" fontId="25" fillId="0" borderId="4" xfId="2" quotePrefix="1" applyNumberFormat="1" applyFont="1" applyBorder="1" applyAlignment="1" applyProtection="1">
      <alignment horizontal="left" wrapText="1"/>
      <protection locked="0"/>
    </xf>
    <xf numFmtId="170" fontId="25" fillId="0" borderId="4" xfId="2" applyNumberFormat="1" applyFont="1" applyBorder="1" applyAlignment="1" applyProtection="1">
      <alignment wrapText="1"/>
      <protection locked="0"/>
    </xf>
    <xf numFmtId="170" fontId="15" fillId="0" borderId="4" xfId="0" applyNumberFormat="1" applyFont="1" applyBorder="1" applyAlignment="1" applyProtection="1">
      <alignment wrapText="1"/>
      <protection locked="0"/>
    </xf>
    <xf numFmtId="170" fontId="28" fillId="0" borderId="4" xfId="2" applyNumberFormat="1" applyFont="1" applyBorder="1" applyAlignment="1" applyProtection="1">
      <alignment wrapText="1"/>
      <protection locked="0"/>
    </xf>
    <xf numFmtId="170" fontId="25" fillId="0" borderId="4" xfId="2" quotePrefix="1" applyNumberFormat="1" applyFont="1" applyBorder="1" applyAlignment="1" applyProtection="1">
      <alignment wrapText="1"/>
      <protection locked="0"/>
    </xf>
    <xf numFmtId="170" fontId="25" fillId="0" borderId="4" xfId="2" applyNumberFormat="1" applyFont="1" applyBorder="1" applyAlignment="1" applyProtection="1">
      <alignment horizontal="left" wrapText="1"/>
      <protection locked="0"/>
    </xf>
    <xf numFmtId="166" fontId="3" fillId="0" borderId="4" xfId="2" applyNumberFormat="1" applyFont="1" applyBorder="1" applyProtection="1">
      <protection locked="0"/>
    </xf>
    <xf numFmtId="164" fontId="34" fillId="0" borderId="0" xfId="0" applyFont="1" applyAlignment="1">
      <alignment vertical="center"/>
    </xf>
    <xf numFmtId="164" fontId="1" fillId="0" borderId="6" xfId="0" applyFont="1" applyBorder="1" applyProtection="1">
      <protection locked="0"/>
    </xf>
    <xf numFmtId="164" fontId="0" fillId="0" borderId="6" xfId="0" applyBorder="1" applyProtection="1">
      <protection locked="0"/>
    </xf>
    <xf numFmtId="0" fontId="2" fillId="0" borderId="0" xfId="2" applyNumberFormat="1" applyFont="1" applyAlignment="1" applyProtection="1">
      <alignment horizontal="left" vertical="top" wrapText="1"/>
      <protection locked="0"/>
    </xf>
    <xf numFmtId="164" fontId="33" fillId="0" borderId="0" xfId="0" applyFont="1" applyBorder="1" applyProtection="1">
      <protection locked="0"/>
    </xf>
    <xf numFmtId="164" fontId="32" fillId="0" borderId="0" xfId="0" applyFont="1" applyBorder="1" applyProtection="1">
      <protection locked="0"/>
    </xf>
    <xf numFmtId="164" fontId="3" fillId="0" borderId="0" xfId="2" applyFont="1" applyBorder="1" applyProtection="1">
      <protection locked="0"/>
    </xf>
    <xf numFmtId="164" fontId="0" fillId="0" borderId="0" xfId="0" applyBorder="1"/>
    <xf numFmtId="0" fontId="27" fillId="0" borderId="0" xfId="2" applyNumberFormat="1" applyFont="1" applyBorder="1" applyAlignment="1" applyProtection="1">
      <alignment horizontal="left" wrapText="1"/>
      <protection locked="0"/>
    </xf>
    <xf numFmtId="0" fontId="25" fillId="0" borderId="0" xfId="2" applyNumberFormat="1" applyFont="1" applyBorder="1" applyProtection="1">
      <protection locked="0"/>
    </xf>
    <xf numFmtId="0" fontId="15" fillId="0" borderId="0" xfId="2" applyNumberFormat="1" applyFont="1" applyBorder="1" applyAlignment="1" applyProtection="1">
      <alignment wrapText="1"/>
      <protection locked="0"/>
    </xf>
    <xf numFmtId="0" fontId="25" fillId="0" borderId="0" xfId="2" applyNumberFormat="1" applyFont="1" applyBorder="1" applyAlignment="1" applyProtection="1">
      <alignment wrapText="1"/>
      <protection locked="0"/>
    </xf>
    <xf numFmtId="168" fontId="26" fillId="0" borderId="0" xfId="1" applyFont="1" applyFill="1" applyBorder="1" applyProtection="1"/>
    <xf numFmtId="0" fontId="15" fillId="0" borderId="0" xfId="2" applyNumberFormat="1" applyFont="1" applyBorder="1"/>
    <xf numFmtId="0" fontId="25" fillId="0" borderId="0" xfId="2" applyNumberFormat="1" applyFont="1" applyBorder="1" applyAlignment="1" applyProtection="1">
      <alignment horizontal="left" wrapText="1"/>
      <protection locked="0"/>
    </xf>
    <xf numFmtId="0" fontId="15" fillId="0" borderId="0" xfId="2" applyNumberFormat="1" applyFont="1" applyBorder="1" applyProtection="1">
      <protection locked="0"/>
    </xf>
    <xf numFmtId="0" fontId="2" fillId="0" borderId="2" xfId="2" applyNumberFormat="1" applyFont="1" applyBorder="1" applyAlignment="1">
      <alignment horizontal="center" vertical="center" wrapText="1"/>
    </xf>
    <xf numFmtId="0" fontId="2" fillId="0" borderId="3" xfId="2" applyNumberFormat="1" applyFont="1" applyBorder="1" applyAlignment="1">
      <alignment horizontal="center" vertical="center" wrapText="1"/>
    </xf>
    <xf numFmtId="164" fontId="1" fillId="0" borderId="0" xfId="0" applyFont="1" applyBorder="1" applyProtection="1">
      <protection locked="0"/>
    </xf>
    <xf numFmtId="164" fontId="0" fillId="0" borderId="0" xfId="0" applyBorder="1" applyProtection="1">
      <protection locked="0"/>
    </xf>
    <xf numFmtId="164" fontId="1" fillId="0" borderId="6" xfId="0" applyFont="1" applyBorder="1" applyProtection="1">
      <protection locked="0"/>
    </xf>
    <xf numFmtId="164" fontId="0" fillId="0" borderId="6" xfId="0" applyBorder="1" applyProtection="1">
      <protection locked="0"/>
    </xf>
    <xf numFmtId="164" fontId="1" fillId="0" borderId="0" xfId="0" applyFont="1" applyProtection="1">
      <protection locked="0"/>
    </xf>
    <xf numFmtId="164" fontId="0" fillId="0" borderId="0" xfId="0" applyProtection="1">
      <protection locked="0"/>
    </xf>
    <xf numFmtId="0" fontId="25" fillId="0" borderId="2" xfId="2" applyNumberFormat="1" applyFont="1" applyBorder="1" applyAlignment="1" applyProtection="1">
      <alignment horizontal="center" vertical="center" wrapText="1"/>
      <protection locked="0"/>
    </xf>
    <xf numFmtId="0" fontId="25" fillId="0" borderId="3" xfId="2" applyNumberFormat="1" applyFont="1" applyBorder="1" applyAlignment="1" applyProtection="1">
      <alignment horizontal="center" vertical="center" wrapText="1"/>
      <protection locked="0"/>
    </xf>
    <xf numFmtId="0" fontId="25" fillId="0" borderId="7" xfId="2" applyNumberFormat="1" applyFont="1" applyBorder="1" applyAlignment="1" applyProtection="1">
      <alignment horizontal="center" vertical="center" wrapText="1"/>
      <protection locked="0"/>
    </xf>
    <xf numFmtId="0" fontId="25" fillId="0" borderId="8" xfId="2" applyNumberFormat="1" applyFont="1" applyBorder="1" applyAlignment="1" applyProtection="1">
      <alignment horizontal="center" vertical="center" wrapText="1"/>
      <protection locked="0"/>
    </xf>
    <xf numFmtId="0" fontId="25" fillId="0" borderId="5" xfId="2" applyNumberFormat="1" applyFont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 2 2 3" xfId="2" xr:uid="{00000000-0005-0000-0000-000001000000}"/>
    <cellStyle name="Обычный 2 2 3" xfId="3" xr:uid="{00000000-0005-0000-0000-000002000000}"/>
    <cellStyle name="Обычный_Формы ФО_Мэппинг_финальный - Алтынкуль" xfId="4" xr:uid="{00000000-0005-0000-0000-000003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  <sheetName val="Ф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Codes"/>
      <sheetName val="std tabel"/>
      <sheetName val="I-Index"/>
      <sheetName val="DATA"/>
      <sheetName val="G-183"/>
      <sheetName val="2008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1"/>
      <sheetName val="modaj"/>
      <sheetName val="Project Detail Inputs"/>
      <sheetName val="inv"/>
      <sheetName val="I KEY INFORMATION"/>
      <sheetName val="VI REVENUE OOD"/>
      <sheetName val="IIb P&amp;L short"/>
      <sheetName val="IV REVENUE ROOMS"/>
      <sheetName val="IV REVENUE  F&amp;B"/>
      <sheetName val="Input"/>
      <sheetName val="Price"/>
      <sheetName val="Уч2"/>
      <sheetName val="Уч1"/>
      <sheetName val="по_статье_бюджета"/>
      <sheetName val="Precalcs"/>
      <sheetName val="油価変動"/>
      <sheetName val="произв_прогр"/>
      <sheetName val="assumptions"/>
      <sheetName val="Securities"/>
      <sheetName val="Paramètres"/>
      <sheetName val="Sheet4"/>
      <sheetName val="B-4"/>
      <sheetName val="FES"/>
      <sheetName val="types"/>
      <sheetName val="Sheet3"/>
      <sheetName val="T_T"/>
      <sheetName val="CNOBARI"/>
      <sheetName val="Dropdown"/>
      <sheetName val="Inputs"/>
      <sheetName val=""/>
      <sheetName val="ВидHFГП"/>
      <sheetName val="ВидNbГП"/>
      <sheetName val="ПП"/>
      <sheetName val="ВидТаГП"/>
      <sheetName val="5r"/>
      <sheetName val="synthgraph DCF"/>
      <sheetName val="Gen Data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1">
          <cell r="H11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/>
      <sheetData sheetId="1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Форма_1"/>
      <sheetName val="Bal_Sheet"/>
      <sheetName val="Income_Statement"/>
      <sheetName val="V_и_стоим__бур"/>
      <sheetName val="Sгис_(ГРР)"/>
      <sheetName val="Пр_мат"/>
      <sheetName val="усл_стор_орг_"/>
      <sheetName val="Зап_част_и_Тек_рем"/>
      <sheetName val="31_12_03"/>
      <sheetName val="PBC-Final_Kmod8-December-2001"/>
      <sheetName val="48_"/>
      <sheetName val="Treatment Summary"/>
      <sheetName val="Data_Input1"/>
      <sheetName val="Prelim_Cost1"/>
      <sheetName val="Gold_Institute1"/>
      <sheetName val="CamKum_Prod1"/>
      <sheetName val="Cost_Summary1"/>
      <sheetName val="Unit_CostPoured1"/>
      <sheetName val="Efficiency_Avg_1"/>
      <sheetName val="Effeciency_Mos1"/>
      <sheetName val="Total_Costs_Mos1"/>
      <sheetName val="Avg_Costs_Yr1"/>
      <sheetName val="presentation_(2)1"/>
      <sheetName val="Форма_11"/>
      <sheetName val="Bal_Sheet1"/>
      <sheetName val="Income_Statement1"/>
      <sheetName val="V_и_стоим__бур1"/>
      <sheetName val="Sгис_(ГРР)1"/>
      <sheetName val="Пр_мат1"/>
      <sheetName val="усл_стор_орг_1"/>
      <sheetName val="Зап_част_и_Тек_рем1"/>
      <sheetName val="31_12_031"/>
      <sheetName val="PBC-Final_Kmod8-December-20011"/>
      <sheetName val="48_1"/>
      <sheetName val="Treatment_Summary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>
        <row r="31">
          <cell r="B31">
            <v>64821.38241765873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>
        <row r="31">
          <cell r="B31">
            <v>64821.38241765873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  <sheetName val="ФОТ"/>
      <sheetName val="A_20"/>
      <sheetName val="Input"/>
      <sheetName val="Precalcs"/>
      <sheetName val="油価変動"/>
      <sheetName val="I-Index"/>
      <sheetName val="M-20"/>
      <sheetName val="2009_kase"/>
      <sheetName val="M-12"/>
      <sheetName val="M-13"/>
      <sheetName val="Apogei_2001_6_LS"/>
      <sheetName val="Evolucion de las perdidas"/>
      <sheetName val="CRECIMIENTOS"/>
      <sheetName val="std tabel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CON-OST"/>
      <sheetName val="SQL-Table"/>
      <sheetName val="Book Adjustments"/>
      <sheetName val="Control"/>
      <sheetName val="PARAM"/>
      <sheetName val="lookups"/>
      <sheetName val="Inputs"/>
      <sheetName val="Revenues"/>
      <sheetName val="Other Analytical Proc."/>
      <sheetName val="cust"/>
      <sheetName val="корр активы"/>
      <sheetName val="БАЛАНС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  <sheetName val="Выбор"/>
      <sheetName val="Lookup"/>
      <sheetName val="ГМ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Def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FA register"/>
      <sheetName val="Controls"/>
      <sheetName val="Treatment Summary"/>
      <sheetName val="cash product. plan"/>
      <sheetName val="Chart"/>
      <sheetName val="ЦХЛ 2004"/>
      <sheetName val="XREF"/>
      <sheetName val="Dictionaries"/>
      <sheetName val="Range data"/>
      <sheetName val="Read me first"/>
      <sheetName val=" По скв"/>
      <sheetName val="Распределение"/>
      <sheetName val="I-Index"/>
      <sheetName val="PRECA citadis"/>
      <sheetName val="Other software VCR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Cash flows - PBC"/>
      <sheetName val="NPV"/>
      <sheetName val="Служебный лист"/>
      <sheetName val="Master roll out plan"/>
      <sheetName val="Royalty"/>
      <sheetName val="План_ГЗ"/>
      <sheetName val="Master_Inputs_Start_here"/>
      <sheetName val="консалт"/>
      <sheetName val="map_nat"/>
      <sheetName val="map_RPG"/>
      <sheetName val="январь"/>
      <sheetName val="ремонт 25"/>
      <sheetName val="payments"/>
      <sheetName val="CPI"/>
      <sheetName val=""/>
      <sheetName val="KAZAK RECO ST 99"/>
      <sheetName val="loans out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потр"/>
      <sheetName val="налоги"/>
      <sheetName val="Base_point"/>
      <sheetName val="Ratios, Margins &amp; Multiples"/>
      <sheetName val="PP&amp;E_mvt_for_20036"/>
      <sheetName val="2_2_ОтклОТМ6"/>
      <sheetName val="1_3_2_ОТМ6"/>
      <sheetName val="Cash_Flow_-_2004_Workings6"/>
      <sheetName val="7_16"/>
      <sheetName val="PP_E_mvt_for_20036"/>
      <sheetName val="yO302_14"/>
      <sheetName val="2_2_ÎòêëÎÒÌ4"/>
      <sheetName val="1_3_2_ÎÒÌ4"/>
      <sheetName val="д_7_0014"/>
      <sheetName val="Standing_data4"/>
      <sheetName val="2005_Social4"/>
      <sheetName val="US_Dollar_20034"/>
      <sheetName val="SDR_20034"/>
      <sheetName val="Cash_Flow_-_CY_Workings4"/>
      <sheetName val="Собственный_капитал4"/>
      <sheetName val="Inputs_-_general4"/>
      <sheetName val="I_KEY_INFORMATION4"/>
      <sheetName val="VI_REVENUE_OOD4"/>
      <sheetName val="IIb_P&amp;L_short4"/>
      <sheetName val="IV_REVENUE_ROOMS4"/>
      <sheetName val="IV_REVENUE__F&amp;B4"/>
      <sheetName val="Cash_CCI_Detail4"/>
      <sheetName val="Macroeconomic_Assumptions3"/>
      <sheetName val="внутр_обороты_ОАР2"/>
      <sheetName val="Инв_освоение2"/>
      <sheetName val="Инв_финас2"/>
      <sheetName val="внутр_обороты_ОПУ2"/>
      <sheetName val="внутр_обороты_БС2"/>
      <sheetName val="внутр_обороты_ДДС2"/>
      <sheetName val="Фин_дох_и_расх_2"/>
      <sheetName val="Обор_капитал2"/>
      <sheetName val="Доп_показатели2"/>
      <sheetName val="Объёмы_продаж2"/>
      <sheetName val="Запасы_готовой_продукции2"/>
      <sheetName val="Уд_себ-сть2"/>
      <sheetName val="расш_пр_в_уд_себ-сти_12_мес2"/>
      <sheetName val="расш_пр_в_ан-зе_себ-сти_12_мес2"/>
      <sheetName val="расш_пр_в_ан-зе_себ-сти_11м_к_2"/>
      <sheetName val="расш_пр_в_уд_себ-сти_к_пр_г2"/>
      <sheetName val="расш_пр_в_ОАР2"/>
      <sheetName val="Пр_опер_дох_и_расх_2"/>
      <sheetName val="расш_пр_в_расх_по_реализ_2"/>
      <sheetName val="Расх_по_реализ_2"/>
      <sheetName val="эффект_нал_ставка2"/>
      <sheetName val="Ан-з_себ-сти_12_мес2"/>
      <sheetName val="IIb_P_L_short3"/>
      <sheetName val="IV_REVENUE__F_B3"/>
      <sheetName val="БРК_12"/>
      <sheetName val="БРК_22"/>
      <sheetName val="БРК_32"/>
      <sheetName val="Произв__затраты2"/>
      <sheetName val="Threshold_Table2"/>
      <sheetName val="FA_register1"/>
      <sheetName val="Prelim_Cost1"/>
      <sheetName val="Treatment_Summary"/>
      <sheetName val="cash_product__plan"/>
      <sheetName val="GAAP_TB_30_09_01__detail_p&amp;l1"/>
      <sheetName val="_По_скв"/>
      <sheetName val="ЦХЛ_2004"/>
      <sheetName val="Read_me_first"/>
      <sheetName val="13__Проверка"/>
      <sheetName val="11__Тест_на_обесценение"/>
      <sheetName val="Range_data1"/>
      <sheetName val="PRECA_citadis"/>
      <sheetName val="Other_software_VCR"/>
      <sheetName val="M1-Main_Assu"/>
      <sheetName val="Control_Settings"/>
      <sheetName val="План_ГЗ1"/>
      <sheetName val="Master_Inputs_Start_here1"/>
      <sheetName val="доп_дан_"/>
      <sheetName val="Команда_и_роли"/>
      <sheetName val="Служебный_лист"/>
      <sheetName val="Master_roll_out_plan"/>
      <sheetName val="ремонт_25"/>
      <sheetName val="PP&amp;E_mvt_for_20037"/>
      <sheetName val="2_2_ОтклОТМ7"/>
      <sheetName val="1_3_2_ОТМ7"/>
      <sheetName val="Cash_Flow_-_2004_Workings7"/>
      <sheetName val="7_17"/>
      <sheetName val="PP_E_mvt_for_20037"/>
      <sheetName val="yO302_15"/>
      <sheetName val="2_2_ÎòêëÎÒÌ5"/>
      <sheetName val="1_3_2_ÎÒÌ5"/>
      <sheetName val="д_7_0015"/>
      <sheetName val="Standing_data5"/>
      <sheetName val="2005_Social5"/>
      <sheetName val="US_Dollar_20035"/>
      <sheetName val="SDR_20035"/>
      <sheetName val="Cash_Flow_-_CY_Workings5"/>
      <sheetName val="Собственный_капитал5"/>
      <sheetName val="Inputs_-_general5"/>
      <sheetName val="I_KEY_INFORMATION5"/>
      <sheetName val="VI_REVENUE_OOD5"/>
      <sheetName val="IIb_P&amp;L_short5"/>
      <sheetName val="IV_REVENUE_ROOMS5"/>
      <sheetName val="IV_REVENUE__F&amp;B5"/>
      <sheetName val="Cash_CCI_Detail5"/>
      <sheetName val="Macroeconomic_Assumptions4"/>
      <sheetName val="внутр_обороты_ОАР3"/>
      <sheetName val="Инв_освоение3"/>
      <sheetName val="Инв_финас3"/>
      <sheetName val="внутр_обороты_ОПУ3"/>
      <sheetName val="внутр_обороты_БС3"/>
      <sheetName val="внутр_обороты_ДДС3"/>
      <sheetName val="Фин_дох_и_расх_3"/>
      <sheetName val="Обор_капитал3"/>
      <sheetName val="Доп_показатели3"/>
      <sheetName val="Объёмы_продаж3"/>
      <sheetName val="Запасы_готовой_продукции3"/>
      <sheetName val="Уд_себ-сть3"/>
      <sheetName val="расш_пр_в_уд_себ-сти_12_мес3"/>
      <sheetName val="расш_пр_в_ан-зе_себ-сти_12_мес3"/>
      <sheetName val="расш_пр_в_ан-зе_себ-сти_11м_к_3"/>
      <sheetName val="расш_пр_в_уд_себ-сти_к_пр_г3"/>
      <sheetName val="расш_пр_в_ОАР3"/>
      <sheetName val="Пр_опер_дох_и_расх_3"/>
      <sheetName val="расш_пр_в_расх_по_реализ_3"/>
      <sheetName val="Расх_по_реализ_3"/>
      <sheetName val="эффект_нал_ставка3"/>
      <sheetName val="Ан-з_себ-сти_12_мес3"/>
      <sheetName val="IIb_P_L_short4"/>
      <sheetName val="IV_REVENUE__F_B4"/>
      <sheetName val="БРК_13"/>
      <sheetName val="БРК_23"/>
      <sheetName val="БРК_33"/>
      <sheetName val="Произв__затраты3"/>
      <sheetName val="Threshold_Table3"/>
      <sheetName val="FA_register2"/>
      <sheetName val="Prelim_Cost2"/>
      <sheetName val="Treatment_Summary1"/>
      <sheetName val="cash_product__plan1"/>
      <sheetName val="GAAP_TB_30_09_01__detail_p&amp;l2"/>
      <sheetName val="_По_скв1"/>
      <sheetName val="ЦХЛ_20041"/>
      <sheetName val="Read_me_first1"/>
      <sheetName val="13__Проверка1"/>
      <sheetName val="11__Тест_на_обесценение1"/>
      <sheetName val="Range_data2"/>
      <sheetName val="PRECA_citadis1"/>
      <sheetName val="Other_software_VCR1"/>
      <sheetName val="M1-Main_Assu1"/>
      <sheetName val="Control_Settings1"/>
      <sheetName val="План_ГЗ2"/>
      <sheetName val="Master_Inputs_Start_here2"/>
      <sheetName val="доп_дан_1"/>
      <sheetName val="Команда_и_роли1"/>
      <sheetName val="Служебный_лист1"/>
      <sheetName val="Master_roll_out_plan1"/>
      <sheetName val="ремонт_251"/>
      <sheetName val="KAZAK_RECO_ST_99"/>
      <sheetName val="Кислор станц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  <sheetName val="Ввод"/>
      <sheetName val="ЯНВАРЬ"/>
      <sheetName val="US Dollar 2003"/>
      <sheetName val="SDR 2003"/>
      <sheetName val="BY Line Item"/>
      <sheetName val="KCC"/>
      <sheetName val="Проек_расх"/>
      <sheetName val="Проч_расх_"/>
      <sheetName val="US_Dollar_2003"/>
      <sheetName val="SDR_2003"/>
      <sheetName val="BY_Line_Item"/>
      <sheetName val="jule-september2000"/>
      <sheetName val="hiddenА"/>
      <sheetName val="Captions"/>
      <sheetName val="K31X"/>
      <sheetName val="Consolidator Inputs"/>
      <sheetName val="Control"/>
      <sheetName val="Language"/>
      <sheetName val="Configuration"/>
      <sheetName val="Lists"/>
      <sheetName val="Checks"/>
      <sheetName val="SETUP"/>
      <sheetName val="B-4"/>
      <sheetName val="Reference #'s"/>
      <sheetName val="Fm"/>
      <sheetName val="Major Maint"/>
      <sheetName val="A-20"/>
      <sheetName val="Staff"/>
      <sheetName val="Main Menu"/>
      <sheetName val="31.12.03"/>
      <sheetName val="Hidden"/>
      <sheetName val="HypInflInd"/>
      <sheetName val="Grouplist"/>
      <sheetName val="DCF"/>
      <sheetName val="ATI"/>
      <sheetName val="Test catalysts"/>
      <sheetName val="Cost 99v98"/>
      <sheetName val="GAAP TB 30.08.01  detail p&amp;l"/>
      <sheetName val="Synthèse"/>
      <sheetName val="AFE's  By Afe"/>
      <sheetName val="DTL"/>
      <sheetName val="General"/>
      <sheetName val="Book to tax"/>
      <sheetName val="Форма2"/>
      <sheetName val="confwh"/>
      <sheetName val="Excess Calc Payroll"/>
      <sheetName val="SMSTemp"/>
      <sheetName val="Kolommen_balans"/>
      <sheetName val="TB"/>
      <sheetName val="PR CN"/>
      <sheetName val="3НК"/>
      <sheetName val="L&amp;E"/>
      <sheetName val="I. Прогноз доходов"/>
      <sheetName val="Проек_расх1"/>
      <sheetName val="Проч_расх_1"/>
      <sheetName val="US_Dollar_20031"/>
      <sheetName val="SDR_20031"/>
      <sheetName val="BY_Line_Item1"/>
      <sheetName val="Consolidator_Inputs"/>
      <sheetName val="Test_catalysts"/>
      <sheetName val="Cost_99v98"/>
      <sheetName val="GAAP_TB_30_08_01__detail_p&amp;l"/>
      <sheetName val="AFE's__By_Afe"/>
      <sheetName val="Book_to_tax"/>
      <sheetName val="Excess_Calc_Payroll"/>
      <sheetName val="??????"/>
      <sheetName val="InvoiceList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  <sheetName val="B-4"/>
      <sheetName val="Проек_расх"/>
      <sheetName val="Проч_расх_"/>
      <sheetName val="Catalogue"/>
      <sheetName val="прочие"/>
      <sheetName val="KCC"/>
      <sheetName val="SETUP"/>
      <sheetName val="ФОИ-Сен25.12"/>
      <sheetName val="Concentrate"/>
      <sheetName val="Excess Calc Payroll"/>
      <sheetName val="Deep Water International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#ССЫЛКА"/>
      <sheetName val="DCF"/>
      <sheetName val="ATI"/>
      <sheetName val="finbal10"/>
      <sheetName val="Форма2"/>
      <sheetName val="US Dollar 2003"/>
      <sheetName val="SDR 2003"/>
      <sheetName val="Hidden"/>
      <sheetName val="FIYATLAR"/>
      <sheetName val=""/>
      <sheetName val="#511BkRec"/>
      <sheetName val="#511-DEC97"/>
      <sheetName val="#511-SEPT97"/>
      <sheetName val="#511-OCT97"/>
      <sheetName val="#511-NOV97"/>
      <sheetName val="Предпосылки"/>
      <sheetName val="Проек_расх1"/>
      <sheetName val="Проч_расх_1"/>
      <sheetName val="Deep_Water_International"/>
      <sheetName val="Monthly_Graphs_01"/>
      <sheetName val="Monthly_Graphs_00"/>
      <sheetName val="Курс_валют"/>
      <sheetName val="ФОИ-Сен25_12"/>
      <sheetName val="Excess_Calc_Payroll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3">
          <cell r="A3">
            <v>101</v>
          </cell>
        </row>
      </sheetData>
      <sheetData sheetId="41">
        <row r="3">
          <cell r="A3">
            <v>101</v>
          </cell>
        </row>
      </sheetData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7.1"/>
      <sheetName val="Control Settings"/>
      <sheetName val="Anlagevermögen"/>
      <sheetName val="Const"/>
      <sheetName val="Dep_OpEx"/>
      <sheetName val="KreПК"/>
      <sheetName val="Sheet1"/>
      <sheetName val="GTM BK"/>
      <sheetName val="5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KCC"/>
      <sheetName val="Данные"/>
      <sheetName val="П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misc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16.12"/>
      <sheetName val="-расчет налогов от ФОТ  на 2014"/>
      <sheetName val="Analytics"/>
      <sheetName val="FA Movement Kyrg"/>
      <sheetName val="Reference"/>
      <sheetName val="Pbs_Wbs_ATC"/>
      <sheetName val="Список документов"/>
      <sheetName val="перевозки"/>
      <sheetName val="GAAP TB 30.09.01  detail p&amp;l"/>
      <sheetName val="9"/>
      <sheetName val="Hidden"/>
      <sheetName val="ОТЧЕТ КТЖ 01.01.09"/>
      <sheetName val="L-1"/>
      <sheetName val="ввод-вывод ОС авг2004- 2005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Datasheet"/>
      <sheetName val="1 вариант  2009 "/>
      <sheetName val="$ IS"/>
      <sheetName val="MetaData"/>
      <sheetName val="ЛСЦ начисленное на 31.12.08"/>
      <sheetName val="ЛЛизинг начис. на 31.12.08"/>
      <sheetName val="ВОЛС"/>
      <sheetName val="Лист2"/>
      <sheetName val="11"/>
      <sheetName val="10"/>
      <sheetName val="7"/>
      <sheetName val="факс(2005-20гг.)"/>
      <sheetName val="Форма3.6"/>
      <sheetName val="Graph"/>
      <sheetName val="FA Movement "/>
      <sheetName val="depreciation testing"/>
      <sheetName val="УПРАВЛЕНИЕ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Гр5(о)"/>
      <sheetName val="fish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_x0005_"/>
      <sheetName val="b-4"/>
      <sheetName val="КР з.ч"/>
      <sheetName val="Служебный ФК _x0000_"/>
      <sheetName val="Служебный ФК 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_x0009__x000d_"/>
      <sheetName val="_x0000__x000e__x0000__x000a__x0000__x0008__x0000__x000a__x0000__x000b__x0000__x0010__x0000__x0007_"/>
      <sheetName val="6НК_x0007__x001c_ _x000d_"/>
      <sheetName val="доп.дан."/>
      <sheetName val="Служебный_ФК"/>
      <sheetName val="Input_Assumptions"/>
      <sheetName val="Служебный ФК厈-"/>
      <sheetName val="Служебный ФК⽄"/>
      <sheetName val="Служебный ФК⽬"/>
      <sheetName val="Служебный ФК嵔 "/>
      <sheetName val="Служебный ФК峔(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ВСДС_1 (MAIN)"/>
      <sheetName val="Общие данные"/>
      <sheetName val="Затраты утил.ТБО"/>
      <sheetName val="14_1_2_2__Услуги связи_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Staff"/>
      <sheetName val="тиме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Пром1"/>
      <sheetName val="Ural med"/>
      <sheetName val="НДПИ"/>
      <sheetName val="CONB001A_010_30"/>
      <sheetName val="Store"/>
      <sheetName val="КС 2018"/>
      <sheetName val="Lists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Expense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  <sheetName val="ЗАО_н.ит_x0000_伔⡇躁⬦_x0011_[form.xl"/>
      <sheetName val="ТехЗ"/>
      <sheetName val="зд"/>
      <sheetName val="Таб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Здания "/>
      <sheetName val="Prelim Cost"/>
      <sheetName val="form.xls"/>
      <sheetName val="Depr"/>
      <sheetName val="консалт"/>
      <sheetName val="ф 03а-03(1)"/>
      <sheetName val="исп_см_1"/>
      <sheetName val="из_сем6"/>
      <sheetName val="US_Dollar_20036"/>
      <sheetName val="SDR_20036"/>
      <sheetName val="Control_Settings3"/>
      <sheetName val="GTM_BK3"/>
      <sheetName val="Consolidator_Inputs3"/>
      <sheetName val="7_13"/>
      <sheetName val="2_2_ОтклОТМ6"/>
      <sheetName val="1_3_2_ОТМ6"/>
      <sheetName val="Cost_99v983"/>
      <sheetName val="cant_sim3"/>
      <sheetName val="фот_пп2000разбивка3"/>
      <sheetName val="Production_Ref_Q-1-33"/>
      <sheetName val="ЗАО_н_ит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U2_775_-_COGS_comparison_per_s3"/>
      <sheetName val="Financial_ratios_А33"/>
      <sheetName val="2_2_ОтклОТМ7"/>
      <sheetName val="1_3_2_ОТМ7"/>
      <sheetName val="I__Прогноз_доходов3"/>
      <sheetName val="Non-Statistical_Sampling_Maste3"/>
      <sheetName val="Global_Data3"/>
      <sheetName val="Cash_flows_-_PBC1"/>
      <sheetName val="H3_100_Rollforward3"/>
      <sheetName val="Собственный_капитал3"/>
      <sheetName val="Пр_413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SA_Procedures2"/>
      <sheetName val="ГМ_2"/>
      <sheetName val="-расчет_налогов_от_ФОТ__на_2012"/>
      <sheetName val="FA_Movement_Kyrg2"/>
      <sheetName val="ввод-вывод_ОС_авг2004-_20052"/>
      <sheetName val="Форма3_62"/>
      <sheetName val="FA_Movement_2"/>
      <sheetName val="depreciation_testing2"/>
      <sheetName val="16_121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ЛСЦ_начисленное_на_31_12_081"/>
      <sheetName val="ЛЛизинг_начис__на_31_12_081"/>
      <sheetName val="6_NK1"/>
      <sheetName val="1кв_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Все_ТЭП"/>
      <sheetName val="èç_ñåì"/>
      <sheetName val="assumpt."/>
      <sheetName val="25. Hidden"/>
      <sheetName val="2. Inputs"/>
      <sheetName val="мат расходы"/>
      <sheetName val="Шт расписание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Variants"/>
      <sheetName val="FA_depreciation"/>
      <sheetName val="PY_misstatements"/>
      <sheetName val="treatment summary"/>
      <sheetName val="sheet0"/>
      <sheetName val="25__Hidden"/>
      <sheetName val="2__Inputs"/>
      <sheetName val="Checks"/>
      <sheetName val="Дин. оборотн. ср-в!!!"/>
      <sheetName val="Уровень показателей!!!"/>
      <sheetName val="Б3!!!"/>
      <sheetName val="Б1"/>
      <sheetName val="Sup"/>
      <sheetName val="___________________________20_2"/>
      <sheetName val="Inventory"/>
      <sheetName val="22"/>
      <sheetName val="1П с факторами"/>
      <sheetName val="акт10"/>
      <sheetName val="Фин. пок-ли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общ.фонд  "/>
      <sheetName val="Схема доплат"/>
      <sheetName val="Повышающие коэф ОМГ"/>
      <sheetName val="D_Opex"/>
      <sheetName val="031218"/>
      <sheetName val="хим.реаг."/>
      <sheetName val="БПО"/>
      <sheetName val="6НК/_x0000_瀀G"/>
      <sheetName val="6НК0_x0000_#"/>
      <sheetName val="6НК0_x0000_Å"/>
      <sheetName val="пост. пар."/>
      <sheetName val="6НК예썘/_x0000_"/>
      <sheetName val="COS"/>
      <sheetName val="пассоб"/>
      <sheetName val="Royalty"/>
      <sheetName val="1610"/>
      <sheetName val="1210"/>
      <sheetName val="Drop-Downs"/>
      <sheetName val="PY Audit WP 2011"/>
      <sheetName val="Лв 1715 (сб)"/>
      <sheetName val="DCF"/>
      <sheetName val="Prep"/>
      <sheetName val="Flash Report SDC(EUR)"/>
      <sheetName val="Чувствительность"/>
      <sheetName val="тарифы"/>
      <sheetName val="АлЭС"/>
      <sheetName val="сводУМЗ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Pivot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Acct Numb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00. ОСВ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I_KEY_INFORMATION3"/>
      <sheetName val="почтов_3"/>
      <sheetName val="6НК-cт_3"/>
      <sheetName val="Interco_payables&amp;receivables3"/>
      <sheetName val="6НК__x000a_1"/>
      <sheetName val="ноябрь_-_декабрь1"/>
      <sheetName val="_По_скв"/>
      <sheetName val="КР_з_ч"/>
      <sheetName val="Исх_данные"/>
      <sheetName val="распределение_модели"/>
      <sheetName val="18_2"/>
      <sheetName val="08_2"/>
      <sheetName val="11_2"/>
      <sheetName val="14_2"/>
      <sheetName val="15_2"/>
      <sheetName val="05_2"/>
      <sheetName val="09_2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поч԰"/>
      <sheetName val="6НКက"/>
      <sheetName val="运行成本 OPEX"/>
      <sheetName val="6НК/_x0000_?¹"/>
      <sheetName val="[form.xls]6НК/_x0000_?¹"/>
      <sheetName val="[form.xls][form.xls]6НК/_x0000_?¹"/>
      <sheetName val="6НК    "/>
      <sheetName val="_x000e__x000a__x0008__x000a__x000b__x0010__x0007_"/>
      <sheetName val=" _x000a_ _x000a_   "/>
      <sheetName val="6НК/ ¹"/>
      <sheetName val="Cash Flow"/>
      <sheetName val="General"/>
      <sheetName val="Lookup"/>
      <sheetName val="Касс книга"/>
      <sheetName val="анализ хранение"/>
      <sheetName val="O.400-VAT "/>
      <sheetName val="KACHAR-201"/>
      <sheetName val="Курс_вал㠁栰ᄁ"/>
      <sheetName val="DB2002"/>
      <sheetName val="Cover"/>
      <sheetName val="33 ф. список гос.школ"/>
      <sheetName val="План пр-ва"/>
      <sheetName val="Осн. пар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 refreshError="1"/>
      <sheetData sheetId="775" refreshError="1"/>
      <sheetData sheetId="776" refreshError="1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/>
      <sheetData sheetId="833" refreshError="1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 refreshError="1"/>
      <sheetData sheetId="846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/>
      <sheetData sheetId="946"/>
      <sheetData sheetId="947" refreshError="1"/>
      <sheetData sheetId="948" refreshError="1"/>
      <sheetData sheetId="949" refreshError="1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/>
      <sheetData sheetId="1259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/>
      <sheetData sheetId="1684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ЯНВАРЬ"/>
      <sheetName val="I. Прогноз доходов"/>
      <sheetName val="КР материалы"/>
      <sheetName val="КР з.ч"/>
      <sheetName val="X-rates"/>
      <sheetName val="П"/>
      <sheetName val="ÎÒèÒÁ"/>
      <sheetName val="Drop Down"/>
      <sheetName val="Свод за 2006г"/>
      <sheetName val="Income Statement"/>
      <sheetName val="Ratios"/>
      <sheetName val="Range"/>
      <sheetName val="OPEX_FIN _свод_"/>
      <sheetName val="OPEX_FIN вспом"/>
      <sheetName val="OPEX_FIN уосы_ иац_ ца"/>
      <sheetName val="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2">
          <cell r="R72">
            <v>0</v>
          </cell>
          <cell r="S72">
            <v>0</v>
          </cell>
          <cell r="T72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2">
          <cell r="R92">
            <v>0</v>
          </cell>
          <cell r="S92">
            <v>0</v>
          </cell>
          <cell r="T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6">
          <cell r="R156">
            <v>0</v>
          </cell>
          <cell r="S156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5">
          <cell r="R175" t="str">
            <v>-</v>
          </cell>
          <cell r="S175" t="str">
            <v>-</v>
          </cell>
          <cell r="T175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7">
          <cell r="R217">
            <v>0</v>
          </cell>
          <cell r="S217">
            <v>0</v>
          </cell>
          <cell r="T217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3">
          <cell r="R223">
            <v>0</v>
          </cell>
          <cell r="S223">
            <v>0</v>
          </cell>
          <cell r="T223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7">
          <cell r="R227" t="str">
            <v>-</v>
          </cell>
          <cell r="S227" t="str">
            <v>-</v>
          </cell>
          <cell r="T227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2">
          <cell r="R242">
            <v>0</v>
          </cell>
          <cell r="S242">
            <v>0</v>
          </cell>
          <cell r="T242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3">
          <cell r="R253">
            <v>189186986.15211999</v>
          </cell>
          <cell r="S253">
            <v>164025152.88840002</v>
          </cell>
          <cell r="T253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3">
          <cell r="R263">
            <v>45319066</v>
          </cell>
          <cell r="S263">
            <v>50563663</v>
          </cell>
          <cell r="T263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69">
          <cell r="R269">
            <v>72339202.265118912</v>
          </cell>
          <cell r="S269">
            <v>61649931.848199993</v>
          </cell>
          <cell r="T269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5">
          <cell r="R285">
            <v>0</v>
          </cell>
          <cell r="S285">
            <v>0</v>
          </cell>
          <cell r="T285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89">
          <cell r="R289">
            <v>0</v>
          </cell>
          <cell r="S289">
            <v>0</v>
          </cell>
          <cell r="T289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3">
          <cell r="R293">
            <v>12683500.120000001</v>
          </cell>
          <cell r="S293">
            <v>10256593.680000002</v>
          </cell>
          <cell r="T293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3">
          <cell r="R303">
            <v>42439328</v>
          </cell>
          <cell r="S303">
            <v>45782839</v>
          </cell>
          <cell r="T303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09">
          <cell r="R309">
            <v>39509.999999999993</v>
          </cell>
          <cell r="S309">
            <v>38759.999999999993</v>
          </cell>
          <cell r="T309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1">
          <cell r="R321">
            <v>0</v>
          </cell>
          <cell r="S321">
            <v>0</v>
          </cell>
          <cell r="T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29">
          <cell r="R329">
            <v>0</v>
          </cell>
          <cell r="S329">
            <v>0</v>
          </cell>
          <cell r="T329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3">
          <cell r="R333">
            <v>176503486.03211999</v>
          </cell>
          <cell r="S333">
            <v>153768559.20840001</v>
          </cell>
          <cell r="T333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3">
          <cell r="R343">
            <v>2879738</v>
          </cell>
          <cell r="S343">
            <v>4780824</v>
          </cell>
          <cell r="T343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49">
          <cell r="R349">
            <v>72299692.265118912</v>
          </cell>
          <cell r="S349">
            <v>61611171.848199993</v>
          </cell>
          <cell r="T349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1">
          <cell r="R361">
            <v>0</v>
          </cell>
          <cell r="S361">
            <v>0</v>
          </cell>
          <cell r="T361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5">
          <cell r="R365">
            <v>0</v>
          </cell>
          <cell r="S365">
            <v>0</v>
          </cell>
          <cell r="T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4">
          <cell r="R384">
            <v>0</v>
          </cell>
          <cell r="S384">
            <v>0</v>
          </cell>
          <cell r="T384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6">
          <cell r="R396">
            <v>0</v>
          </cell>
          <cell r="S396">
            <v>0</v>
          </cell>
          <cell r="T396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2">
          <cell r="R442">
            <v>0</v>
          </cell>
          <cell r="S442">
            <v>0</v>
          </cell>
          <cell r="T442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6">
          <cell r="R446">
            <v>0</v>
          </cell>
          <cell r="S446">
            <v>0</v>
          </cell>
          <cell r="T446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8">
          <cell r="R448">
            <v>0</v>
          </cell>
          <cell r="S448">
            <v>0</v>
          </cell>
          <cell r="T448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6">
          <cell r="R456">
            <v>0</v>
          </cell>
          <cell r="S456">
            <v>0</v>
          </cell>
          <cell r="T456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4">
          <cell r="R474">
            <v>0</v>
          </cell>
          <cell r="S474">
            <v>0</v>
          </cell>
          <cell r="T474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8">
          <cell r="R478">
            <v>0</v>
          </cell>
          <cell r="S478">
            <v>0</v>
          </cell>
          <cell r="T478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2">
          <cell r="R482">
            <v>0</v>
          </cell>
          <cell r="S482">
            <v>0</v>
          </cell>
          <cell r="T482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6">
          <cell r="R486">
            <v>0</v>
          </cell>
          <cell r="S486">
            <v>0</v>
          </cell>
          <cell r="T486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8">
          <cell r="R488">
            <v>0</v>
          </cell>
          <cell r="S488">
            <v>0</v>
          </cell>
          <cell r="T488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2">
          <cell r="R502">
            <v>0</v>
          </cell>
          <cell r="S502">
            <v>0</v>
          </cell>
          <cell r="T502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4">
          <cell r="R514">
            <v>0</v>
          </cell>
          <cell r="S514">
            <v>0</v>
          </cell>
          <cell r="T514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8">
          <cell r="R518">
            <v>0</v>
          </cell>
          <cell r="S518">
            <v>0</v>
          </cell>
          <cell r="T518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6">
          <cell r="R526">
            <v>0</v>
          </cell>
          <cell r="S526">
            <v>0</v>
          </cell>
          <cell r="T526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8">
          <cell r="R528">
            <v>0</v>
          </cell>
          <cell r="S528">
            <v>0</v>
          </cell>
          <cell r="T528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2">
          <cell r="R542">
            <v>0</v>
          </cell>
          <cell r="S542">
            <v>0</v>
          </cell>
          <cell r="T542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4">
          <cell r="R554">
            <v>0</v>
          </cell>
          <cell r="S554">
            <v>0</v>
          </cell>
          <cell r="T554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8">
          <cell r="R558">
            <v>0</v>
          </cell>
          <cell r="S558">
            <v>0</v>
          </cell>
          <cell r="T558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3">
          <cell r="R563">
            <v>0</v>
          </cell>
          <cell r="S563">
            <v>0</v>
          </cell>
          <cell r="T563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8">
          <cell r="R588">
            <v>0</v>
          </cell>
          <cell r="S588">
            <v>0</v>
          </cell>
          <cell r="T588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3">
          <cell r="R633">
            <v>0</v>
          </cell>
          <cell r="S633">
            <v>0</v>
          </cell>
          <cell r="T633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7">
          <cell r="R637">
            <v>47104944</v>
          </cell>
          <cell r="S637">
            <v>35031534.5</v>
          </cell>
          <cell r="T637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7">
          <cell r="R647">
            <v>15722508</v>
          </cell>
          <cell r="S647">
            <v>21540869</v>
          </cell>
          <cell r="T647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3">
          <cell r="R653">
            <v>9495903.0726666674</v>
          </cell>
          <cell r="S653">
            <v>325180.94125000003</v>
          </cell>
          <cell r="T653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5">
          <cell r="R665">
            <v>2477595.59</v>
          </cell>
          <cell r="S665">
            <v>6097849.25</v>
          </cell>
          <cell r="T665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69">
          <cell r="R669">
            <v>518194.413</v>
          </cell>
          <cell r="S669">
            <v>265000</v>
          </cell>
          <cell r="T669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3">
          <cell r="R673">
            <v>5526886</v>
          </cell>
          <cell r="S673">
            <v>2886491</v>
          </cell>
          <cell r="T673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7">
          <cell r="R687">
            <v>1435606</v>
          </cell>
          <cell r="S687">
            <v>6187031</v>
          </cell>
          <cell r="T687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3">
          <cell r="R693">
            <v>3593031</v>
          </cell>
          <cell r="S693">
            <v>0</v>
          </cell>
          <cell r="T693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5">
          <cell r="R705">
            <v>2343596</v>
          </cell>
          <cell r="S705">
            <v>6057500</v>
          </cell>
          <cell r="T705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09">
          <cell r="R709">
            <v>0</v>
          </cell>
          <cell r="S709">
            <v>0</v>
          </cell>
          <cell r="T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3">
          <cell r="R713">
            <v>0</v>
          </cell>
          <cell r="S713">
            <v>0</v>
          </cell>
          <cell r="T713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3">
          <cell r="R733">
            <v>0</v>
          </cell>
          <cell r="S733">
            <v>0</v>
          </cell>
          <cell r="T733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5">
          <cell r="R745">
            <v>0</v>
          </cell>
          <cell r="S745">
            <v>0</v>
          </cell>
          <cell r="T745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49">
          <cell r="R749">
            <v>0</v>
          </cell>
          <cell r="S749">
            <v>0</v>
          </cell>
          <cell r="T749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3">
          <cell r="R753">
            <v>0</v>
          </cell>
          <cell r="S753">
            <v>0</v>
          </cell>
          <cell r="T753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7">
          <cell r="R767">
            <v>14286902</v>
          </cell>
          <cell r="S767">
            <v>15353838</v>
          </cell>
          <cell r="T767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3">
          <cell r="R773">
            <v>5902872.0726666674</v>
          </cell>
          <cell r="S773">
            <v>325180.94125000003</v>
          </cell>
          <cell r="T773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5">
          <cell r="R785">
            <v>133999.59000000008</v>
          </cell>
          <cell r="S785">
            <v>40349.25</v>
          </cell>
          <cell r="T785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89">
          <cell r="R789">
            <v>518194.413</v>
          </cell>
          <cell r="S789">
            <v>265000</v>
          </cell>
          <cell r="T789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3">
          <cell r="R793">
            <v>5526886</v>
          </cell>
          <cell r="S793">
            <v>2886491</v>
          </cell>
          <cell r="T793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7">
          <cell r="R807">
            <v>60697619.076388061</v>
          </cell>
          <cell r="S807">
            <v>67866192.99494487</v>
          </cell>
          <cell r="T807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3">
          <cell r="R813">
            <v>80992642.154447496</v>
          </cell>
          <cell r="S813">
            <v>70075540.353097498</v>
          </cell>
          <cell r="T813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5">
          <cell r="R825">
            <v>565626.47909334628</v>
          </cell>
          <cell r="S825">
            <v>2580000</v>
          </cell>
          <cell r="T825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29">
          <cell r="R829">
            <v>715378.54481971008</v>
          </cell>
          <cell r="S829">
            <v>998640.62106108794</v>
          </cell>
          <cell r="T829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3">
          <cell r="R833">
            <v>15413117</v>
          </cell>
          <cell r="S833">
            <v>13462160</v>
          </cell>
          <cell r="T833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8">
          <cell r="R848">
            <v>50573957.683408573</v>
          </cell>
          <cell r="S848">
            <v>51742902.728457779</v>
          </cell>
          <cell r="T848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4">
          <cell r="R854">
            <v>79119044.475379989</v>
          </cell>
          <cell r="S854">
            <v>68667496.590279996</v>
          </cell>
          <cell r="T854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6">
          <cell r="R866">
            <v>898658.73237597081</v>
          </cell>
          <cell r="S866">
            <v>2307948.0453307773</v>
          </cell>
          <cell r="T866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0">
          <cell r="R870">
            <v>1095647.4191329246</v>
          </cell>
          <cell r="S870">
            <v>1393322.7365534394</v>
          </cell>
          <cell r="T870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4">
          <cell r="R874">
            <v>10270782</v>
          </cell>
          <cell r="S874">
            <v>9748315.4399999995</v>
          </cell>
          <cell r="T874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89">
          <cell r="R889">
            <v>60680882.076388061</v>
          </cell>
          <cell r="S889">
            <v>67864001.99494487</v>
          </cell>
          <cell r="T889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5">
          <cell r="R895">
            <v>80906650.154447496</v>
          </cell>
          <cell r="S895">
            <v>70075540.353097498</v>
          </cell>
          <cell r="T895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7">
          <cell r="R907">
            <v>542713.74560999998</v>
          </cell>
          <cell r="S907">
            <v>2580000</v>
          </cell>
          <cell r="T907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1">
          <cell r="R911">
            <v>715378.54481971008</v>
          </cell>
          <cell r="S911">
            <v>998640.62106108794</v>
          </cell>
          <cell r="T911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5">
          <cell r="R915">
            <v>14039957</v>
          </cell>
          <cell r="S915">
            <v>13462160</v>
          </cell>
          <cell r="T915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29">
          <cell r="R929">
            <v>38516993.204365417</v>
          </cell>
          <cell r="S929">
            <v>41223103.502287962</v>
          </cell>
          <cell r="T929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5">
          <cell r="R935">
            <v>59061698.300379992</v>
          </cell>
          <cell r="S935">
            <v>48297261.210280001</v>
          </cell>
          <cell r="T935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7">
          <cell r="R947">
            <v>349977.83269731607</v>
          </cell>
          <cell r="S947">
            <v>1573800</v>
          </cell>
          <cell r="T947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1">
          <cell r="R951">
            <v>826664.49315766722</v>
          </cell>
          <cell r="S951">
            <v>993766.35425900365</v>
          </cell>
          <cell r="T951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5">
          <cell r="R955">
            <v>0</v>
          </cell>
          <cell r="S955">
            <v>0</v>
          </cell>
          <cell r="T955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69">
          <cell r="R969">
            <v>22163888.872022644</v>
          </cell>
          <cell r="S969">
            <v>26640898.492656909</v>
          </cell>
          <cell r="T969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5">
          <cell r="R975">
            <v>21844951.854067504</v>
          </cell>
          <cell r="S975">
            <v>21778279.142817497</v>
          </cell>
          <cell r="T975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7">
          <cell r="R987">
            <v>192735.91291268391</v>
          </cell>
          <cell r="S987">
            <v>1006200</v>
          </cell>
          <cell r="T987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1">
          <cell r="R991">
            <v>-111285.94833795715</v>
          </cell>
          <cell r="S991">
            <v>4874.266802084283</v>
          </cell>
          <cell r="T991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5">
          <cell r="R995">
            <v>14039957</v>
          </cell>
          <cell r="S995">
            <v>13462160</v>
          </cell>
          <cell r="T995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0">
          <cell r="R1010">
            <v>12056964.47904316</v>
          </cell>
          <cell r="S1010">
            <v>10519799.226169821</v>
          </cell>
          <cell r="T1010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6">
          <cell r="R1016">
            <v>20057346.174999997</v>
          </cell>
          <cell r="S1016">
            <v>20370235.379999999</v>
          </cell>
          <cell r="T1016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8">
          <cell r="R1028">
            <v>548680.89967865474</v>
          </cell>
          <cell r="S1028">
            <v>734148.0453307773</v>
          </cell>
          <cell r="T1028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2">
          <cell r="R1032">
            <v>268982.92597525753</v>
          </cell>
          <cell r="S1032">
            <v>399556.38229443581</v>
          </cell>
          <cell r="T1032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6">
          <cell r="R1036">
            <v>10270782</v>
          </cell>
          <cell r="S1036">
            <v>9748315.4399999995</v>
          </cell>
          <cell r="T1036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0">
          <cell r="R1050">
            <v>8669168.3997454271</v>
          </cell>
          <cell r="S1050">
            <v>7378293.9478004891</v>
          </cell>
          <cell r="T1050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6">
          <cell r="R1056">
            <v>2227547.6150000002</v>
          </cell>
          <cell r="S1056">
            <v>2540436.8200000003</v>
          </cell>
          <cell r="T1056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8">
          <cell r="R1068">
            <v>407742.87467865471</v>
          </cell>
          <cell r="S1068">
            <v>323512.28400959278</v>
          </cell>
          <cell r="T1068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2">
          <cell r="R1072">
            <v>257074.4042361271</v>
          </cell>
          <cell r="S1072">
            <v>382534.12352269667</v>
          </cell>
          <cell r="T1072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6">
          <cell r="R1076">
            <v>8567040</v>
          </cell>
          <cell r="S1076">
            <v>8164357.4399999995</v>
          </cell>
          <cell r="T1076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0">
          <cell r="R1090">
            <v>606430.11239999998</v>
          </cell>
          <cell r="S1090">
            <v>593829.59813333338</v>
          </cell>
          <cell r="T1090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6">
          <cell r="R1096">
            <v>17736196.559999999</v>
          </cell>
          <cell r="S1096">
            <v>17736196.559999999</v>
          </cell>
          <cell r="T1096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8">
          <cell r="R1108">
            <v>0</v>
          </cell>
          <cell r="S1108">
            <v>0</v>
          </cell>
          <cell r="T1108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2">
          <cell r="R1112">
            <v>11908.521739130434</v>
          </cell>
          <cell r="S1112">
            <v>17022.258771739129</v>
          </cell>
          <cell r="T1112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6">
          <cell r="R1116">
            <v>0</v>
          </cell>
          <cell r="S1116">
            <v>0</v>
          </cell>
          <cell r="T1116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0">
          <cell r="R1130">
            <v>2781365.966897733</v>
          </cell>
          <cell r="S1130">
            <v>2547675.6802359996</v>
          </cell>
          <cell r="T1130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6">
          <cell r="R1136">
            <v>93602</v>
          </cell>
          <cell r="S1136">
            <v>93602</v>
          </cell>
          <cell r="T1136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8">
          <cell r="R1148">
            <v>140938.02499999999</v>
          </cell>
          <cell r="S1148">
            <v>410635.76132118457</v>
          </cell>
          <cell r="T1148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2">
          <cell r="R1152">
            <v>0</v>
          </cell>
          <cell r="S1152">
            <v>0</v>
          </cell>
          <cell r="T1152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6">
          <cell r="R1156">
            <v>1703742</v>
          </cell>
          <cell r="S1156">
            <v>1583958</v>
          </cell>
          <cell r="T1156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0">
          <cell r="R1170">
            <v>10123661.392979484</v>
          </cell>
          <cell r="S1170">
            <v>16123290.266487088</v>
          </cell>
          <cell r="T1170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6">
          <cell r="R1176">
            <v>1873597.6790675074</v>
          </cell>
          <cell r="S1176">
            <v>1408043.7628174983</v>
          </cell>
          <cell r="T1176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8">
          <cell r="R1188">
            <v>-333032.25328262453</v>
          </cell>
          <cell r="S1188">
            <v>272051.9546692227</v>
          </cell>
          <cell r="T1188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2">
          <cell r="R1192">
            <v>-380268.87431321468</v>
          </cell>
          <cell r="S1192">
            <v>-394682.11549235153</v>
          </cell>
          <cell r="T1192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6">
          <cell r="R1196">
            <v>5142335</v>
          </cell>
          <cell r="S1196">
            <v>3713844.5600000005</v>
          </cell>
          <cell r="T1196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0">
          <cell r="R1210">
            <v>3518720.8426154358</v>
          </cell>
          <cell r="S1210">
            <v>4328677.9284457704</v>
          </cell>
          <cell r="T1210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6">
          <cell r="R1216">
            <v>679062</v>
          </cell>
          <cell r="S1216">
            <v>422413.12884524948</v>
          </cell>
          <cell r="T1216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8">
          <cell r="R1228">
            <v>0</v>
          </cell>
          <cell r="S1228">
            <v>81615.586400766813</v>
          </cell>
          <cell r="T1228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2">
          <cell r="R1232">
            <v>0</v>
          </cell>
          <cell r="S1232">
            <v>0</v>
          </cell>
          <cell r="T1232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6">
          <cell r="R1236">
            <v>2478419</v>
          </cell>
          <cell r="S1236">
            <v>2000000</v>
          </cell>
          <cell r="T1236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0">
          <cell r="R1250">
            <v>6604940.5503640482</v>
          </cell>
          <cell r="S1250">
            <v>11794612.338041317</v>
          </cell>
          <cell r="T1250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6">
          <cell r="R1256">
            <v>1250435.6790675074</v>
          </cell>
          <cell r="S1256">
            <v>1041530.6339722488</v>
          </cell>
          <cell r="T1256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8">
          <cell r="R1268">
            <v>-333032.25328262453</v>
          </cell>
          <cell r="S1268">
            <v>190436.3682684559</v>
          </cell>
          <cell r="T1268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2">
          <cell r="R1272">
            <v>-380268.87431321468</v>
          </cell>
          <cell r="S1272">
            <v>-394682.11549235153</v>
          </cell>
          <cell r="T1272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6">
          <cell r="R1276">
            <v>2663916</v>
          </cell>
          <cell r="S1276">
            <v>1713844.5600000005</v>
          </cell>
          <cell r="T1276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0">
          <cell r="R1290">
            <v>235294.11764705883</v>
          </cell>
          <cell r="S1290">
            <v>235294.11764705883</v>
          </cell>
          <cell r="T1290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6">
          <cell r="R1296">
            <v>56810.615521726759</v>
          </cell>
          <cell r="S1296">
            <v>80328.209053748724</v>
          </cell>
          <cell r="T1296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8">
          <cell r="R1308">
            <v>0</v>
          </cell>
          <cell r="S1308">
            <v>0</v>
          </cell>
          <cell r="T1308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2">
          <cell r="R1312">
            <v>0</v>
          </cell>
          <cell r="S1312">
            <v>0</v>
          </cell>
          <cell r="T1312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6">
          <cell r="R1316">
            <v>2000000</v>
          </cell>
          <cell r="S1316">
            <v>2000000</v>
          </cell>
          <cell r="T1316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ÎÒèÒÁ"/>
      <sheetName val="Lead"/>
      <sheetName val="ЛСЦ начисленное на 31.12.08"/>
      <sheetName val="ЛЛизинг начис. на 31.12.08"/>
      <sheetName val="OffshoreBatchReport"/>
      <sheetName val="Region_WP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>
        <row r="1">
          <cell r="H1" t="str">
            <v>Вид</v>
          </cell>
        </row>
      </sheetData>
      <sheetData sheetId="204">
        <row r="1">
          <cell r="H1" t="str">
            <v>Вид</v>
          </cell>
        </row>
      </sheetData>
      <sheetData sheetId="205">
        <row r="1">
          <cell r="H1" t="str">
            <v>Вид</v>
          </cell>
        </row>
      </sheetData>
      <sheetData sheetId="206">
        <row r="1">
          <cell r="H1" t="str">
            <v>Вид</v>
          </cell>
        </row>
      </sheetData>
      <sheetData sheetId="207">
        <row r="1">
          <cell r="H1" t="str">
            <v>Вид</v>
          </cell>
        </row>
      </sheetData>
      <sheetData sheetId="208">
        <row r="1">
          <cell r="H1" t="str">
            <v>Вид</v>
          </cell>
        </row>
      </sheetData>
      <sheetData sheetId="209">
        <row r="1">
          <cell r="H1" t="str">
            <v>Вид</v>
          </cell>
        </row>
      </sheetData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>
        <row r="1">
          <cell r="H1" t="str">
            <v>Вид</v>
          </cell>
        </row>
      </sheetData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>
        <row r="1">
          <cell r="H1" t="str">
            <v>Вид</v>
          </cell>
        </row>
      </sheetData>
      <sheetData sheetId="268">
        <row r="1">
          <cell r="H1" t="str">
            <v>Вид</v>
          </cell>
        </row>
      </sheetData>
      <sheetData sheetId="269">
        <row r="1">
          <cell r="H1" t="str">
            <v>Вид</v>
          </cell>
        </row>
      </sheetData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XLR_NoRangeSheet"/>
      <sheetName val="1"/>
      <sheetName val="фот пп2000разбивка"/>
      <sheetName val="1NK"/>
      <sheetName val="Financial ratios А3"/>
      <sheetName val="2_2 ОтклОТМ"/>
      <sheetName val="1_3_2 ОТМ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A-20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FS-97"/>
      <sheetName val="PY misstatements"/>
      <sheetName val="TPC con vs bdg"/>
      <sheetName val="KONSOLID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FA_depreciation"/>
      <sheetName val="PY_misstatements"/>
      <sheetName val="25__Hidden"/>
      <sheetName val="2__Inputs"/>
      <sheetName val="Variants"/>
      <sheetName val="Utility"/>
      <sheetName val="6НК/_x0000_�¹"/>
      <sheetName val="CPI"/>
      <sheetName val="treatment summary"/>
      <sheetName val="sheet0"/>
      <sheetName val="Assumption Tables"/>
      <sheetName val="2013 EX RE"/>
      <sheetName val="2013 KZ+KG RE"/>
      <sheetName val="Total 2013 RE"/>
      <sheetName val="Sup"/>
      <sheetName val="План пр-ва"/>
      <sheetName val="Осн. пара"/>
      <sheetName val="TT"/>
      <sheetName val="Акколь"/>
      <sheetName val="22"/>
      <sheetName val="Служебный ФК?_x001f_"/>
      <sheetName val="Служебный ФК?_x0012_"/>
      <sheetName val="6НК/"/>
      <sheetName val="23.ap"/>
      <sheetName val="July_03_Pg8"/>
      <sheetName val="_x000e__x000a__x0008__x000a__x000b__x0010__x0007_"/>
      <sheetName val="6НК_x0007__x001c_  "/>
      <sheetName val="6НК/_x0000_?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  <sheetData sheetId="880" refreshError="1"/>
      <sheetData sheetId="881" refreshError="1"/>
      <sheetData sheetId="882" refreshError="1"/>
      <sheetData sheetId="883" refreshError="1"/>
      <sheetData sheetId="884"/>
      <sheetData sheetId="885" refreshError="1"/>
      <sheetData sheetId="886"/>
      <sheetData sheetId="887"/>
      <sheetData sheetId="888"/>
      <sheetData sheetId="889" refreshError="1"/>
      <sheetData sheetId="890" refreshError="1"/>
      <sheetData sheetId="891" refreshError="1"/>
      <sheetData sheetId="892" refreshError="1"/>
      <sheetData sheetId="89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  <sheetName val="SMSTemp"/>
      <sheetName val="o"/>
      <sheetName val="PYTB"/>
      <sheetName val="Проек_расх"/>
      <sheetName val="Cost 99v98"/>
      <sheetName val="Production_Ref Q-1-3"/>
      <sheetName val="Production_ref_Q4"/>
      <sheetName val="Resources"/>
      <sheetName val="A3-100"/>
      <sheetName val="Все виды материалов D`1-18"/>
      <sheetName val="Общие начальные данные"/>
      <sheetName val="Inputs"/>
      <sheetName val="Settings"/>
      <sheetName val="FA Movement Kyrg"/>
      <sheetName val="Лист3"/>
      <sheetName val="Anlagevermögen"/>
      <sheetName val="Links"/>
      <sheetName val="Lead"/>
      <sheetName val="KCC"/>
      <sheetName val="CPI"/>
      <sheetName val="Свод"/>
      <sheetName val="C-100"/>
      <sheetName val="C-110"/>
      <sheetName val="E-100"/>
      <sheetName val="E-110"/>
      <sheetName val="E-120"/>
      <sheetName val="E-130"/>
      <sheetName val="Е-140"/>
      <sheetName val="E-150"/>
      <sheetName val="F-100"/>
      <sheetName val="F-110"/>
      <sheetName val="F-120"/>
      <sheetName val="H-100"/>
      <sheetName val="K-100"/>
      <sheetName val="K-110"/>
      <sheetName val="K-120"/>
      <sheetName val="K-130"/>
      <sheetName val="K-140"/>
      <sheetName val="N-100"/>
      <sheetName val="N-130"/>
      <sheetName val="N-140"/>
      <sheetName val="N-150"/>
      <sheetName val="N-160"/>
      <sheetName val="N-180"/>
      <sheetName val="Q-100"/>
      <sheetName val="T-100"/>
      <sheetName val="U1-110"/>
      <sheetName val="U1-120"/>
      <sheetName val="U1-100"/>
      <sheetName val="U1-130"/>
      <sheetName val="U1-140"/>
      <sheetName val="U2-100"/>
      <sheetName val="U3-100"/>
      <sheetName val="U4-100"/>
      <sheetName val="Операции со Связанными сторонам"/>
      <sheetName val="GAAP TB 30.08.01  detail p&amp;l"/>
      <sheetName val="2.2 ОтклОТМ"/>
      <sheetName val="1.3.2 ОТМ"/>
      <sheetName val="Предпр"/>
      <sheetName val="ЦентрЗатр"/>
      <sheetName val="ЕдИзм"/>
      <sheetName val="ЯНВАРЬ"/>
      <sheetName val="Present"/>
      <sheetName val="DATA"/>
      <sheetName val="#ССЫЛКА"/>
      <sheetName val="N_SVOD"/>
      <sheetName val="ОДТ и ГЦТ"/>
      <sheetName val="I. Прогноз доходов"/>
      <sheetName val="1"/>
      <sheetName val="11"/>
      <sheetName val="Форма1"/>
      <sheetName val="Осн"/>
      <sheetName val="предприятия"/>
      <sheetName val="153541"/>
      <sheetName val="Channels"/>
      <sheetName val="Precios"/>
      <sheetName val="april-june99"/>
      <sheetName val="Проек_расх1"/>
      <sheetName val="Production_Ref_Q-1-3"/>
      <sheetName val="Все_виды_материалов_D`1-18"/>
      <sheetName val="Cost_99v98"/>
      <sheetName val="GAAP_TB_30_08_01__detail_p&amp;l"/>
      <sheetName val="2_2_ОтклОТМ"/>
      <sheetName val="1_3_2_ОТМ"/>
      <sheetName val="??????"/>
      <sheetName val="Summary Type 2"/>
      <sheetName val="Drop List References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3">
          <cell r="A3">
            <v>101</v>
          </cell>
        </row>
      </sheetData>
      <sheetData sheetId="84">
        <row r="3">
          <cell r="A3">
            <v>101</v>
          </cell>
        </row>
      </sheetData>
      <sheetData sheetId="85">
        <row r="3">
          <cell r="A3">
            <v>101</v>
          </cell>
        </row>
      </sheetData>
      <sheetData sheetId="86">
        <row r="3">
          <cell r="A3">
            <v>101</v>
          </cell>
        </row>
      </sheetData>
      <sheetData sheetId="87">
        <row r="3">
          <cell r="A3">
            <v>101</v>
          </cell>
        </row>
      </sheetData>
      <sheetData sheetId="88">
        <row r="3">
          <cell r="A3">
            <v>101</v>
          </cell>
        </row>
      </sheetData>
      <sheetData sheetId="89">
        <row r="3">
          <cell r="A3">
            <v>101</v>
          </cell>
        </row>
      </sheetData>
      <sheetData sheetId="90" refreshError="1"/>
      <sheetData sheetId="91" refreshError="1"/>
      <sheetData sheetId="9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est of FA Installation"/>
      <sheetName val="Additions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Royalty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General Assumptions"/>
      <sheetName val="консолид Нурсат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1NK"/>
      <sheetName val="Additions testing"/>
      <sheetName val="Movement schedule"/>
      <sheetName val="depreciation testing"/>
      <sheetName val="FA Movement "/>
      <sheetName val="Project Detail Inputs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  <sheetName val="Managed Capacity"/>
      <sheetName val="income_expenses 2004"/>
      <sheetName val="отложенные налоги"/>
      <sheetName val="Table"/>
      <sheetName val="Строки 20_21_27"/>
      <sheetName val="Control Settings"/>
      <sheetName val="2"/>
      <sheetName val="Actuals Input"/>
      <sheetName val="10. Входные данные"/>
      <sheetName val="Команда и роли"/>
      <sheetName val="12НК"/>
      <sheetName val="7НК"/>
      <sheetName val="объекты обществаКокшетау"/>
      <sheetName val="O.500 Property Tax"/>
      <sheetName val="Графики В2С"/>
      <sheetName val="Оценка"/>
      <sheetName val="ДД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 threshold (2)"/>
      <sheetName val="TL G.Y. DATA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ЗАО_н.ит"/>
      <sheetName val="ЗАО_мес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COVER_PAGE1"/>
      <sheetName val="I__BALANCE_SHEET1"/>
      <sheetName val="II__PROFIT_&amp;_LOSS1"/>
      <sheetName val="III__CASH_FLOW1"/>
      <sheetName val="IV__Stmt_of_GAINS_&amp;_LOSSES1"/>
      <sheetName val="1__Cash1"/>
      <sheetName val="2__Securities1"/>
      <sheetName val="3a__Trade_Rec_1"/>
      <sheetName val="3b__Financial_&amp;_Other_Rec_1"/>
      <sheetName val="3c__Other_Rec__Affiliates1"/>
      <sheetName val="4__Inventories1"/>
      <sheetName val="5__Fixed_Assets1"/>
      <sheetName val="6a__Liabilities1"/>
      <sheetName val="7__Other_Accr_,Liab_1"/>
      <sheetName val="7a__Other_Liab__Affiliates1"/>
      <sheetName val="9__Equity1"/>
      <sheetName val="10__Sales1"/>
      <sheetName val="11__Interest_Exp_,Inc__1"/>
      <sheetName val="12__Other_Inc_,Exp_1"/>
      <sheetName val="13__Leasing1"/>
      <sheetName val="14__Related_Parties1"/>
      <sheetName val="15__Foreign_Exchange_Income1"/>
      <sheetName val="16__Gains_Losses_FA1"/>
      <sheetName val="17__Restructuring1"/>
      <sheetName val="ЗАО_н_ит"/>
      <sheetName val="F100-Trial_BS"/>
      <sheetName val="годовой_2020"/>
      <sheetName val="Атрибуты_товара"/>
      <sheetName val="Единицы_измерения"/>
      <sheetName val="Способы_закупок"/>
      <sheetName val="Основание_из_одного_источника"/>
      <sheetName val="Приоритет_закупок"/>
      <sheetName val="Классификатор_стран"/>
      <sheetName val="годовой_2020_(2)"/>
      <sheetName val="Справочник_Инкотермс"/>
      <sheetName val="Тип_дней"/>
      <sheetName val="Вид_предоплаты"/>
      <sheetName val="Вид_промежуточного_платежа"/>
      <sheetName val="Признак_НДС"/>
      <sheetName val="Intercompany_transactions"/>
      <sheetName val="Строки_20_21_27"/>
      <sheetName val="фот_пп2000разбивка"/>
      <sheetName val="PP&amp;E_mvt_for_2003"/>
      <sheetName val="Testing_of_accruals"/>
      <sheetName val="лист_к_диаграмме_(2)"/>
      <sheetName val="COVER_PAGE2"/>
      <sheetName val="I__BALANCE_SHEET2"/>
      <sheetName val="II__PROFIT_&amp;_LOSS2"/>
      <sheetName val="III__CASH_FLOW2"/>
      <sheetName val="IV__Stmt_of_GAINS_&amp;_LOSSES2"/>
      <sheetName val="1__Cash2"/>
      <sheetName val="2__Securities2"/>
      <sheetName val="3a__Trade_Rec_2"/>
      <sheetName val="3b__Financial_&amp;_Other_Rec_2"/>
      <sheetName val="3c__Other_Rec__Affiliates2"/>
      <sheetName val="4__Inventories2"/>
      <sheetName val="5__Fixed_Assets2"/>
      <sheetName val="6a__Liabilities2"/>
      <sheetName val="7__Other_Accr_,Liab_2"/>
      <sheetName val="7a__Other_Liab__Affiliates2"/>
      <sheetName val="9__Equity2"/>
      <sheetName val="10__Sales2"/>
      <sheetName val="11__Interest_Exp_,Inc__2"/>
      <sheetName val="12__Other_Inc_,Exp_2"/>
      <sheetName val="13__Leasing2"/>
      <sheetName val="14__Related_Parties2"/>
      <sheetName val="15__Foreign_Exchange_Income2"/>
      <sheetName val="16__Gains_Losses_FA2"/>
      <sheetName val="17__Restructuring2"/>
      <sheetName val="ЗАО_н_ит1"/>
      <sheetName val="F100-Trial_BS1"/>
      <sheetName val="годовой_20201"/>
      <sheetName val="Атрибуты_товара1"/>
      <sheetName val="Единицы_измерения1"/>
      <sheetName val="Способы_закупок1"/>
      <sheetName val="Основание_из_одного_источника1"/>
      <sheetName val="Приоритет_закупок1"/>
      <sheetName val="Классификатор_стран1"/>
      <sheetName val="годовой_2020_(2)1"/>
      <sheetName val="Справочник_Инкотермс1"/>
      <sheetName val="Тип_дней1"/>
      <sheetName val="Вид_предоплаты1"/>
      <sheetName val="Вид_промежуточного_платежа1"/>
      <sheetName val="Признак_НДС1"/>
      <sheetName val="Intercompany_transactions1"/>
      <sheetName val="Строки_20_21_271"/>
      <sheetName val="фот_пп2000разбивка1"/>
      <sheetName val="PP&amp;E_mvt_for_20031"/>
      <sheetName val="Testing_of_accruals1"/>
      <sheetName val="лист_к_диаграмме_(2)1"/>
      <sheetName val="COVER_PAGE3"/>
      <sheetName val="I__BALANCE_SHEET3"/>
      <sheetName val="II__PROFIT_&amp;_LOSS3"/>
      <sheetName val="III__CASH_FLOW3"/>
      <sheetName val="IV__Stmt_of_GAINS_&amp;_LOSSES3"/>
      <sheetName val="1__Cash3"/>
      <sheetName val="2__Securities3"/>
      <sheetName val="3a__Trade_Rec_3"/>
      <sheetName val="3b__Financial_&amp;_Other_Rec_3"/>
      <sheetName val="3c__Other_Rec__Affiliates3"/>
      <sheetName val="4__Inventories3"/>
      <sheetName val="5__Fixed_Assets3"/>
      <sheetName val="6a__Liabilities3"/>
      <sheetName val="7__Other_Accr_,Liab_3"/>
      <sheetName val="7a__Other_Liab__Affiliates3"/>
      <sheetName val="9__Equity3"/>
      <sheetName val="10__Sales3"/>
      <sheetName val="11__Interest_Exp_,Inc__3"/>
      <sheetName val="12__Other_Inc_,Exp_3"/>
      <sheetName val="13__Leasing3"/>
      <sheetName val="14__Related_Parties3"/>
      <sheetName val="15__Foreign_Exchange_Income3"/>
      <sheetName val="16__Gains_Losses_FA3"/>
      <sheetName val="17__Restructuring3"/>
      <sheetName val="ЗАО_н_ит2"/>
      <sheetName val="F100-Trial_BS2"/>
      <sheetName val="годовой_20202"/>
      <sheetName val="Атрибуты_товара2"/>
      <sheetName val="Единицы_измерения2"/>
      <sheetName val="Способы_закупок2"/>
      <sheetName val="Основание_из_одного_источника2"/>
      <sheetName val="Приоритет_закупок2"/>
      <sheetName val="Классификатор_стран2"/>
      <sheetName val="годовой_2020_(2)2"/>
      <sheetName val="Справочник_Инкотермс2"/>
      <sheetName val="Тип_дней2"/>
      <sheetName val="Вид_предоплаты2"/>
      <sheetName val="Вид_промежуточного_платежа2"/>
      <sheetName val="Признак_НДС2"/>
      <sheetName val="Intercompany_transactions2"/>
      <sheetName val="Строки_20_21_272"/>
      <sheetName val="фот_пп2000разбивка2"/>
      <sheetName val="PP&amp;E_mvt_for_20032"/>
      <sheetName val="Testing_of_accruals2"/>
      <sheetName val="лист_к_диаграмме_(2)2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110">
          <cell r="D110" t="str">
            <v>Заземление переносное</v>
          </cell>
        </row>
      </sheetData>
      <sheetData sheetId="103">
        <row r="110">
          <cell r="D110" t="str">
            <v>Заземление переносное</v>
          </cell>
        </row>
      </sheetData>
      <sheetData sheetId="104">
        <row r="110">
          <cell r="D110" t="str">
            <v>Заземление переносное</v>
          </cell>
        </row>
      </sheetData>
      <sheetData sheetId="105">
        <row r="110">
          <cell r="D110" t="str">
            <v>Заземление переносное</v>
          </cell>
        </row>
      </sheetData>
      <sheetData sheetId="106">
        <row r="110">
          <cell r="D110" t="str">
            <v>Заземление переносное</v>
          </cell>
        </row>
      </sheetData>
      <sheetData sheetId="107">
        <row r="110">
          <cell r="D110" t="str">
            <v>Заземление переносное</v>
          </cell>
        </row>
      </sheetData>
      <sheetData sheetId="108">
        <row r="110">
          <cell r="D110" t="str">
            <v>Заземление переносное</v>
          </cell>
        </row>
      </sheetData>
      <sheetData sheetId="109"/>
      <sheetData sheetId="110"/>
      <sheetData sheetId="111"/>
      <sheetData sheetId="112"/>
      <sheetData sheetId="113"/>
      <sheetData sheetId="114">
        <row r="110">
          <cell r="D110" t="str">
            <v>Заземление переносное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110">
          <cell r="D110" t="str">
            <v>Заземление переносное</v>
          </cell>
        </row>
      </sheetData>
      <sheetData sheetId="148">
        <row r="110">
          <cell r="D110" t="str">
            <v>Заземление переносное</v>
          </cell>
        </row>
      </sheetData>
      <sheetData sheetId="149">
        <row r="110">
          <cell r="D110" t="str">
            <v>Заземление переносное</v>
          </cell>
        </row>
      </sheetData>
      <sheetData sheetId="150">
        <row r="110">
          <cell r="D110" t="str">
            <v>Заземление переносное</v>
          </cell>
        </row>
      </sheetData>
      <sheetData sheetId="151">
        <row r="110">
          <cell r="D110" t="str">
            <v>Заземление переносное</v>
          </cell>
        </row>
      </sheetData>
      <sheetData sheetId="152">
        <row r="110">
          <cell r="D110" t="str">
            <v>Заземление переносное</v>
          </cell>
        </row>
      </sheetData>
      <sheetData sheetId="153">
        <row r="110">
          <cell r="D110" t="str">
            <v>Заземление переносное</v>
          </cell>
        </row>
      </sheetData>
      <sheetData sheetId="154"/>
      <sheetData sheetId="155"/>
      <sheetData sheetId="156"/>
      <sheetData sheetId="157"/>
      <sheetData sheetId="158"/>
      <sheetData sheetId="159">
        <row r="110">
          <cell r="D110" t="str">
            <v>Заземление переносное</v>
          </cell>
        </row>
      </sheetData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>
        <row r="110">
          <cell r="D110" t="str">
            <v>Заземление переносное</v>
          </cell>
        </row>
      </sheetData>
      <sheetData sheetId="193">
        <row r="110">
          <cell r="D110" t="str">
            <v>Заземление переносное</v>
          </cell>
        </row>
      </sheetData>
      <sheetData sheetId="194">
        <row r="110">
          <cell r="D110" t="str">
            <v>Заземление переносное</v>
          </cell>
        </row>
      </sheetData>
      <sheetData sheetId="195">
        <row r="110">
          <cell r="D110" t="str">
            <v>Заземление переносное</v>
          </cell>
        </row>
      </sheetData>
      <sheetData sheetId="196">
        <row r="110">
          <cell r="D110" t="str">
            <v>Заземление переносное</v>
          </cell>
        </row>
      </sheetData>
      <sheetData sheetId="197">
        <row r="110">
          <cell r="D110" t="str">
            <v>Заземление переносное</v>
          </cell>
        </row>
      </sheetData>
      <sheetData sheetId="198">
        <row r="110">
          <cell r="D110" t="str">
            <v>Заземление переносное</v>
          </cell>
        </row>
      </sheetData>
      <sheetData sheetId="199"/>
      <sheetData sheetId="200"/>
      <sheetData sheetId="201"/>
      <sheetData sheetId="202"/>
      <sheetData sheetId="203"/>
      <sheetData sheetId="204">
        <row r="110">
          <cell r="D110" t="str">
            <v>Заземление переносное</v>
          </cell>
        </row>
      </sheetData>
      <sheetData sheetId="205"/>
      <sheetData sheetId="206"/>
      <sheetData sheetId="207"/>
      <sheetData sheetId="208"/>
      <sheetData sheetId="209"/>
      <sheetData sheetId="21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PP&amp;E mvt for 2003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  <sheetName val="ДДСАБ"/>
      <sheetName val="ДДСККБ"/>
      <sheetName val="Input TI"/>
      <sheetName val="Links"/>
      <sheetName val="ТМЗ-6"/>
      <sheetName val="Cash_flows_-_PBC"/>
      <sheetName val="ремонт 25"/>
      <sheetName val="Служебный ФК _x0000_"/>
      <sheetName val="Служебный ФК恔 "/>
      <sheetName val="Служебный ФК "/>
      <sheetName val="Служебный ФК  "/>
      <sheetName val="6НК  _x0009__x000d_"/>
      <sheetName val="_x0000_ _x0000__x000a__x0000_ _x0000__x000a__x0000_ _x0000_ _x0000_ "/>
      <sheetName val="6НК   _x000d_"/>
      <sheetName val="List of Functions"/>
      <sheetName val="25. Hidden"/>
      <sheetName val="2. Inputs"/>
      <sheetName val="Исх"/>
      <sheetName val="исп_см_"/>
      <sheetName val="без_НДС"/>
      <sheetName val="EnergyResource-2004-coal"/>
      <sheetName val="cut-off-general(energy)"/>
      <sheetName val="Data"/>
      <sheetName val="Служебный ФК_x0005_"/>
      <sheetName val="6НКԯ"/>
      <sheetName val="Служебный ФК"/>
      <sheetName val="6НК0"/>
      <sheetName val="6НК/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 refreshError="1"/>
      <sheetData sheetId="744"/>
      <sheetData sheetId="745"/>
      <sheetData sheetId="746"/>
      <sheetData sheetId="747"/>
      <sheetData sheetId="748"/>
      <sheetData sheetId="749"/>
      <sheetData sheetId="750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calc"/>
      <sheetName val="АПК реформа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факс(2005-20гг.)"/>
      <sheetName val="канц"/>
      <sheetName val="поставка сравн13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Служебный ФКРБ"/>
      <sheetName val="Источник финансирования"/>
      <sheetName val="Способ закупки"/>
      <sheetName val="Тип пункта плана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Summary &amp; Variables"/>
      <sheetName val="Индексы"/>
      <sheetName val="Технический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КР з.ч"/>
      <sheetName val="полугодие"/>
      <sheetName val="Вып.П.П."/>
      <sheetName val="кварталы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Служебный ФК?_x001f_"/>
      <sheetName val="Служебный ФК?_x0012_"/>
      <sheetName val="6НК/"/>
      <sheetName val="[form.xls]6НК/"/>
      <sheetName val="[form.xls][form.xls]6НК/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Залоги c RS"/>
      <sheetName val="Индексы перероценки"/>
      <sheetName val="Актив(1)"/>
      <sheetName val="Исх"/>
      <sheetName val="Служебный ФК悤_x001d_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DCF"/>
      <sheetName val="Prep"/>
      <sheetName val="сводУМЗ"/>
      <sheetName val="акт10"/>
      <sheetName val="Фин. пок-ли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Acct Numb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Pivot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ADJTB USD &amp; KZT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из_сем6"/>
      <sheetName val="2_2_ОтклОТМ6"/>
      <sheetName val="1_3_2_ОТМ6"/>
      <sheetName val="Cost_99v983"/>
      <sheetName val="cant_sim3"/>
      <sheetName val="Production_Ref_Q-1-33"/>
      <sheetName val="фот_пп2000разбивка3"/>
      <sheetName val="ЗАО_н_ит3"/>
      <sheetName val="Financial_ratios_А33"/>
      <sheetName val="2_2_ОтклОТМ7"/>
      <sheetName val="1_3_2_ОТМ7"/>
      <sheetName val="U2_775_-_COGS_comparison_per_s3"/>
      <sheetName val="I__Прогноз_доходов3"/>
      <sheetName val="Собственный_капитал3"/>
      <sheetName val="FA_Movement_Kyrg2"/>
      <sheetName val="Non-Statistical_Sampling_Maste3"/>
      <sheetName val="Global_Data3"/>
      <sheetName val="US_Dollar_20036"/>
      <sheetName val="SDR_20036"/>
      <sheetName val="Control_Settings3"/>
      <sheetName val="GTM_BK3"/>
      <sheetName val="Consolidator_Inputs3"/>
      <sheetName val="7_1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H3_100_Rollforward3"/>
      <sheetName val="SA_Procedures2"/>
      <sheetName val="Пр_413"/>
      <sheetName val="ввод-вывод_ОС_авг2004-_20052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I_KEY_INFORMATION3"/>
      <sheetName val="почтов_3"/>
      <sheetName val="6НК-cт_3"/>
      <sheetName val="Interco_payables&amp;receivables3"/>
      <sheetName val="ГМ_2"/>
      <sheetName val="6НК__x000a_1"/>
      <sheetName val="FA_Movement_2"/>
      <sheetName val="depreciation_testing2"/>
      <sheetName val="ноябрь_-_декабрь1"/>
      <sheetName val="_По_скв"/>
      <sheetName val="исп_см_1"/>
      <sheetName val="Cash_flows_-_PBC1"/>
      <sheetName val="КР_з_ч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Исх_данные"/>
      <sheetName val="распределение_модели"/>
      <sheetName val="-расчет_налогов_от_ФОТ__на_2012"/>
      <sheetName val="Форма3_62"/>
      <sheetName val="16_121"/>
      <sheetName val="ЛСЦ_начисленное_на_31_12_081"/>
      <sheetName val="ЛЛизинг_начис__на_31_12_081"/>
      <sheetName val="18_2"/>
      <sheetName val="08_2"/>
      <sheetName val="11_2"/>
      <sheetName val="14_2"/>
      <sheetName val="15_2"/>
      <sheetName val="05_2"/>
      <sheetName val="09_2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6_NK1"/>
      <sheetName val="1кв__1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FA_depreciation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Все_ТЭП"/>
      <sheetName val="èç_ñåì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00. ОСВ"/>
      <sheetName val="поч԰"/>
      <sheetName val="6НКက"/>
      <sheetName val="运行成本 OPEX"/>
      <sheetName val="_x000e__x000a__x0008__x000a__x000b__x0010__x0007_"/>
      <sheetName val=" _x000a_ _x000a_   "/>
      <sheetName val="6НК/ ¹"/>
      <sheetName val="O_GLOBE"/>
      <sheetName val="Лв 1715 (сб)"/>
      <sheetName val="1.401.2"/>
      <sheetName val="Приход по вагонам"/>
      <sheetName val="ОГВ"/>
      <sheetName val="3А КНС"/>
      <sheetName val="ТМЗ-6"/>
      <sheetName val="Qпр(12)"/>
      <sheetName val="тех"/>
      <sheetName val="замерная 11"/>
      <sheetName val="общ Дф 01.11."/>
      <sheetName val="PY_misstatements"/>
      <sheetName val="25__Hidden"/>
      <sheetName val="2__Inputs"/>
      <sheetName val="Variants"/>
      <sheetName val="treatment summary"/>
      <sheetName val="sheet0"/>
      <sheetName val="Capex_KZT"/>
      <sheetName val="Sheet5"/>
      <sheetName val="Справочник профессий"/>
      <sheetName val="Об-я св-а"/>
      <sheetName val="2_2_6_"/>
      <sheetName val="общ.фонд  "/>
      <sheetName val="Схема доплат"/>
      <sheetName val="Повышающие коэф ОМГ"/>
      <sheetName val="новая _5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D_Opex"/>
      <sheetName val="031218"/>
      <sheetName val="хим.реаг."/>
      <sheetName val="БПО"/>
      <sheetName val="PY Audit WP 2011"/>
      <sheetName val="общ скв"/>
      <sheetName val="Бюдж-тенге"/>
      <sheetName val="FA database (production)299"/>
      <sheetName val="Б.Д."/>
      <sheetName val="6НК/_x0000_?¹"/>
      <sheetName val="[form.xls]6НК/_x0000_?¹"/>
      <sheetName val="[form.xls][form.xls]6НК/_x0000_?¹"/>
      <sheetName val="6НК    "/>
      <sheetName val="TB-300699-Final"/>
      <sheetName val="6НК/?¹"/>
      <sheetName val="[form.xls]6НК/?¹"/>
      <sheetName val="[form.xls][form.xls]6НК/?¹"/>
      <sheetName val="Sheet223"/>
      <sheetName val="List_of_Functions"/>
      <sheetName val="Финбюджет_свод_"/>
      <sheetName val="ïîñòàâêà_ñðàâí13"/>
      <sheetName val="рев_дф_(1_08_)_(3)"/>
      <sheetName val="Фонд_15гор"/>
      <sheetName val="пост__пар_"/>
      <sheetName val="Бонды_стр_341"/>
      <sheetName val="Master_Inputs_Start_here"/>
      <sheetName val="1_квартал"/>
      <sheetName val="6НК__"/>
      <sheetName val="Resource_Sheet"/>
      <sheetName val="Main_Sheet"/>
      <sheetName val="[form_xls][form_xls]_form_xls_2"/>
      <sheetName val="[form_xls][form_xls]_form_xls_3"/>
      <sheetName val="[form_xls][form_xls]_form_xls_4"/>
      <sheetName val="[form_xls][form_xls]_form_xls_5"/>
      <sheetName val="[form_xls][form_xls]_form_xls_6"/>
      <sheetName val="[form_xls][form_xls]_form_xls_7"/>
      <sheetName val="июль_ппд(факт)"/>
      <sheetName val="25_07_08г_(2)"/>
      <sheetName val="мат_расходы"/>
      <sheetName val="Шт_расписание"/>
      <sheetName val="Prelim_Cost"/>
      <sheetName val="TPC_con_vs_bdg"/>
      <sheetName val="Planned_VoWD"/>
      <sheetName val="Threshold_Table"/>
      <sheetName val="Простой_5-10_тн"/>
      <sheetName val="3_3_31_"/>
      <sheetName val="МП_не_вход_ФОТ1"/>
      <sheetName val="Acct_Numb"/>
      <sheetName val="6НК__ _x000a_"/>
      <sheetName val="Добыча_нефти48"/>
      <sheetName val="GAAP_TB_31_12_01__detail_p&amp;l5"/>
      <sheetName val="прочие_стор5"/>
      <sheetName val="услуги_прочие5"/>
      <sheetName val="Выкуп_порталов5"/>
      <sheetName val="обуч_(2)5"/>
      <sheetName val="прочие_стор_(2)5"/>
      <sheetName val="ком_(2)5"/>
      <sheetName val="КВЛ_(2)5"/>
      <sheetName val="прочие_расходы5"/>
      <sheetName val="шт_(2)5"/>
      <sheetName val="аренда_(2)5"/>
      <sheetName val="прогноз_движения_денег_в_ежеме5"/>
      <sheetName val="ОПиУ_в_ежемес_5"/>
      <sheetName val="АПК_реформа5"/>
      <sheetName val="Б_мчас_(П)5"/>
      <sheetName val="PP&amp;E_mvt_for_20035"/>
      <sheetName val="2008_ГСМ5"/>
      <sheetName val="Плата_за_загрязнение_5"/>
      <sheetName val="факс(2005-20гг_)5"/>
      <sheetName val="поставка_сравн135"/>
      <sheetName val="1_(2)4"/>
      <sheetName val="ОТЧЕТ_КТЖ_01_01_094"/>
      <sheetName val="8180_(8181,8182)4"/>
      <sheetName val="Balance_Sheet4"/>
      <sheetName val="1_вариант__2009_4"/>
      <sheetName val="Список_документов4"/>
      <sheetName val="GAAP_TB_30_09_01__detail_p&amp;l4"/>
      <sheetName val="O_500_Property_Tax4"/>
      <sheetName val="форма_3_смета_затрат4"/>
      <sheetName val="$_IS4"/>
      <sheetName val="Спр__раб_4"/>
      <sheetName val="Авансы_уплач,деньги_в_регионах7"/>
      <sheetName val="Авансы_уплач,деньги_в_регионах8"/>
      <sheetName val="PLтв_-_Б4"/>
      <sheetName val="K-800_Imp__test4"/>
      <sheetName val="FA_register4"/>
      <sheetName val="ГСМ_Гараж4"/>
      <sheetName val="ГСМ_по_инвест4"/>
      <sheetName val="Запчасти_Гараж4"/>
      <sheetName val="Стор_Орг_РМУ4"/>
      <sheetName val="Материалы_РМУ4"/>
      <sheetName val="Постановка_на_учет_авто4"/>
      <sheetName val="Размножение_проектов4"/>
      <sheetName val="материалы_ВДГО4"/>
      <sheetName val="Тех_осмотр4"/>
      <sheetName val="Проект_14"/>
      <sheetName val="Объем_ВДГО4"/>
      <sheetName val="Фин_обязат_4"/>
      <sheetName val="спецпит,проездн_4"/>
      <sheetName val="Бюджет_тек__затрат4"/>
      <sheetName val="коммун_4"/>
      <sheetName val="Служебный_ФКРБ3"/>
      <sheetName val="Источник_финансирования3"/>
      <sheetName val="Способ_закупки3"/>
      <sheetName val="Тип_пункта_плана3"/>
      <sheetName val="ТД_РАП3"/>
      <sheetName val="Служебный_ФК皸ɫ2"/>
      <sheetName val="Служебный_ФК悄,2"/>
      <sheetName val="Служебный_ФК厈-2"/>
      <sheetName val="Служебный_ФК⽄2"/>
      <sheetName val="Служебный_ФК⽬2"/>
      <sheetName val="Служебный_ФК嵔_2"/>
      <sheetName val="Служебный_ФК峔(2"/>
      <sheetName val="Служебный_ФК⿯2"/>
      <sheetName val="Служебный_ФК『2"/>
      <sheetName val="Служебный_ФК　2"/>
      <sheetName val="доп_дан_3"/>
      <sheetName val="Служебный_ФКૐǪ2"/>
      <sheetName val="Summary_&amp;_Variables2"/>
      <sheetName val="Служебный_ФК3"/>
      <sheetName val="Вып_П_П_2"/>
      <sheetName val="План_ГЗ2"/>
      <sheetName val="Вид_предмета2"/>
      <sheetName val="6НК__x000a_3"/>
      <sheetName val="List_of_Functions1"/>
      <sheetName val="Финбюджет_свод_1"/>
      <sheetName val="ïîñòàâêà_ñðàâí131"/>
      <sheetName val="рев_дф_(1_08_)_(3)1"/>
      <sheetName val="Фонд_15гор1"/>
      <sheetName val="пост__пар_1"/>
      <sheetName val="Бонды_стр_3411"/>
      <sheetName val="Master_Inputs_Start_here1"/>
      <sheetName val="1_квартал1"/>
      <sheetName val="Resource_Sheet1"/>
      <sheetName val="Main_Sheet1"/>
      <sheetName val="июль_ппд(факт)1"/>
      <sheetName val="25_07_08г_(2)1"/>
      <sheetName val="[form_xls][form_xls]_form_xls_1"/>
      <sheetName val="[form_xls][form_xls]_form_xls_8"/>
      <sheetName val="[form_xls][form_xls]_form_xls_9"/>
      <sheetName val="[form_xls][form_xls]_form_xls10"/>
      <sheetName val="[form_xls][form_xls]_form_xls11"/>
      <sheetName val="[form_xls][form_xls]_form_xls12"/>
      <sheetName val="25__Hidden1"/>
      <sheetName val="2__Inputs1"/>
      <sheetName val="мат_расходы1"/>
      <sheetName val="Шт_расписание1"/>
      <sheetName val="Prelim_Cost1"/>
      <sheetName val="PY_misstatements1"/>
      <sheetName val="TPC_con_vs_bdg1"/>
      <sheetName val="Planned_VoWD1"/>
      <sheetName val="Threshold_Table1"/>
      <sheetName val="Простой_5-10_тн1"/>
      <sheetName val="3_3_31_1"/>
      <sheetName val="МП_не_вход_ФОТ2"/>
      <sheetName val="Acct_Numb1"/>
      <sheetName val="运行成本_OPEX"/>
      <sheetName val="__x000a___x000a____1"/>
      <sheetName val="6НК/_¹1"/>
      <sheetName val="Лв_1715_(сб)"/>
      <sheetName val="1_401_2"/>
      <sheetName val="Приход_по_вагонам"/>
      <sheetName val="3А_КНС"/>
      <sheetName val="замерная_11"/>
      <sheetName val="общ_Дф_01_11_"/>
      <sheetName val="Сводная"/>
      <sheetName val="MAIN"/>
      <sheetName val="Cover"/>
      <sheetName val="Движение финансов"/>
      <sheetName val="тарифы"/>
      <sheetName val="BY Line Item"/>
      <sheetName val="Valuation"/>
      <sheetName val="TB KMG Fin 2007"/>
      <sheetName val="KAZAK RECO ST 99"/>
      <sheetName val="UNITPRICES"/>
      <sheetName val="Sheet4"/>
      <sheetName val="Макро-прогноз"/>
      <sheetName val="Hidden1"/>
      <sheetName val="July_03_Pg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 refreshError="1"/>
      <sheetData sheetId="1607" refreshError="1"/>
      <sheetData sheetId="1608"/>
      <sheetData sheetId="1609"/>
      <sheetData sheetId="1610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/>
      <sheetData sheetId="1626"/>
      <sheetData sheetId="1627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Intercompany transactions"/>
      <sheetName val="Форма2"/>
      <sheetName val="ЯНВАРЬ"/>
      <sheetName val="Sheet1"/>
      <sheetName val="PP&amp;E mvt for 2003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  <sheetName val="project proforma"/>
      <sheetName val="Sum Statement"/>
      <sheetName val="capital"/>
      <sheetName val="prod stats"/>
      <sheetName val="prod value"/>
      <sheetName val="tax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  <sheetName val="CPI"/>
      <sheetName val="REPO Deals"/>
      <sheetName val="34-38.2"/>
      <sheetName val="Training Plan Template"/>
      <sheetName val="Note 13"/>
      <sheetName val="Добыча_нефти4"/>
      <sheetName val="Прил 6.1."/>
      <sheetName val="Атрибуты товара"/>
      <sheetName val="сводУМЗ"/>
      <sheetName val="ИП_ДО_БЛ 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>
        <row r="1">
          <cell r="A1">
            <v>0</v>
          </cell>
        </row>
      </sheetData>
      <sheetData sheetId="145">
        <row r="1">
          <cell r="A1">
            <v>0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Mvmnt (consolidated)"/>
      <sheetName val="XREF"/>
      <sheetName val="Mvmnt CIP"/>
      <sheetName val="производство"/>
      <sheetName val="ДС МЗК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Marché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  <sheetName val="ПКОП_3_100%"/>
      <sheetName val="ПКОП_2_100%"/>
      <sheetName val="Список документов"/>
      <sheetName val="AHEPS"/>
      <sheetName val="OshHPP"/>
      <sheetName val="BHPP"/>
      <sheetName val="XLR_NoRangeSheet"/>
      <sheetName val="№14"/>
      <sheetName val="field"/>
      <sheetName val="2_2 ОтклОТМ"/>
      <sheetName val="1_3_2 ОТМ"/>
      <sheetName val="модель_(н)7"/>
      <sheetName val="модель_(в)7"/>
      <sheetName val="модель_(свод)7"/>
      <sheetName val="нефть_(2)7"/>
      <sheetName val="вода_(2)7"/>
      <sheetName val="свод_(2)7"/>
      <sheetName val="Сырье_и_материалы7"/>
      <sheetName val="Кап__ремонт7"/>
      <sheetName val="Капитализация_(ЗФ)7"/>
      <sheetName val="ЗФ_КР7"/>
      <sheetName val="Тек_ремонт7"/>
      <sheetName val="Технол_расходы7"/>
      <sheetName val="Приложение_связь7"/>
      <sheetName val="Транспорт_грузов7"/>
      <sheetName val="Ком_расходы7"/>
      <sheetName val="подготовка_кадров_27"/>
      <sheetName val="подгот_кадров_37"/>
      <sheetName val="под_кад7"/>
      <sheetName val="Охрана_окр_среды7"/>
      <sheetName val="Исп_природ_сырья7"/>
      <sheetName val="сод__и_лиц__автотр_7"/>
      <sheetName val="Другие_прочие_7"/>
      <sheetName val="Услуги_банков7"/>
      <sheetName val="почтово-канц__расходы7"/>
      <sheetName val="Сод_адм_зданий7"/>
      <sheetName val="юр_конслт_услуги7"/>
      <sheetName val="Социальная_сфера7"/>
      <sheetName val="Расх_на_кул_озд_мер_7"/>
      <sheetName val="Пр__соцвыплаты7"/>
      <sheetName val="Добыча_нефти44"/>
      <sheetName val="поставка_сравн134"/>
      <sheetName val="2_2_ОтклОТМ4"/>
      <sheetName val="1_3_2_ОТМ4"/>
      <sheetName val="6НК-cт_4"/>
      <sheetName val="из_сем4"/>
      <sheetName val="Спр__пласт4"/>
      <sheetName val="Спр__мест4"/>
      <sheetName val="Плата_за_загрязнение_4"/>
      <sheetName val="2008_ГСМ4"/>
      <sheetName val="Б_мчас_(П)3"/>
      <sheetName val="д_7_0013"/>
      <sheetName val="PP&amp;E_mvt_for_20033"/>
      <sheetName val="Cash_flow_2003_PBC3"/>
      <sheetName val="Ф_№102"/>
      <sheetName val="Mvmnt_(consolidated)"/>
      <sheetName val="Mvmnt_CIP"/>
      <sheetName val="стр_234"/>
      <sheetName val="стр_242"/>
      <sheetName val="стр_241(2)"/>
      <sheetName val="стр_950"/>
      <sheetName val="Загрузка_в_ХД"/>
      <sheetName val="стр_512"/>
      <sheetName val="Форма_№2_руб_"/>
      <sheetName val="стр_260"/>
      <sheetName val="стр_626"/>
      <sheetName val="стр_515_рос_"/>
      <sheetName val="№10__КРА_Прочая_Реализация__"/>
      <sheetName val="№_11_КРА_Прочее_Приобретение"/>
      <sheetName val="стр_232"/>
      <sheetName val="стр__529(2)"/>
      <sheetName val="ПУ_№13_ОФА"/>
      <sheetName val="№12__КРА_Проценты"/>
      <sheetName val="стр_640"/>
      <sheetName val="стр_611"/>
      <sheetName val="ПУ_№3_OFA"/>
      <sheetName val="ПУ_№9_OFA"/>
      <sheetName val="стр_621_(1)"/>
      <sheetName val="ПУ_№8_OFA"/>
      <sheetName val="ПУ_№7_OFA"/>
      <sheetName val="стр_245"/>
      <sheetName val="стр_246_(1)"/>
      <sheetName val="стр_625_(1)"/>
      <sheetName val="стр_660_(2)"/>
      <sheetName val="стр_960"/>
      <sheetName val="cтр_253"/>
      <sheetName val="стр_627"/>
      <sheetName val="стр_630"/>
      <sheetName val="стр_624"/>
      <sheetName val="стр_625_(2)"/>
      <sheetName val="стр_623"/>
      <sheetName val="стр_251"/>
      <sheetName val="стр_650"/>
      <sheetName val="Lay-off_provision"/>
      <sheetName val="8180_(8181,8182)"/>
      <sheetName val="ДС_МЗК1"/>
      <sheetName val="клиенты_на_30_09(перв_источник)"/>
      <sheetName val="Исх_данные"/>
      <sheetName val="Кэш-фло_(текущий)"/>
      <sheetName val="Показ_Эфф_Инвест_"/>
      <sheetName val="АПК_реформа"/>
      <sheetName val="1_вариант__2009_"/>
      <sheetName val="Конс_"/>
      <sheetName val="Список_документов"/>
      <sheetName val="модель_(н)8"/>
      <sheetName val="модель_(в)8"/>
      <sheetName val="модель_(свод)8"/>
      <sheetName val="нефть_(2)8"/>
      <sheetName val="вода_(2)8"/>
      <sheetName val="свод_(2)8"/>
      <sheetName val="Сырье_и_материалы8"/>
      <sheetName val="Кап__ремонт8"/>
      <sheetName val="Капитализация_(ЗФ)8"/>
      <sheetName val="ЗФ_КР8"/>
      <sheetName val="Тек_ремонт8"/>
      <sheetName val="Технол_расходы8"/>
      <sheetName val="Приложение_связь8"/>
      <sheetName val="Транспорт_грузов8"/>
      <sheetName val="Ком_расходы8"/>
      <sheetName val="подготовка_кадров_28"/>
      <sheetName val="подгот_кадров_38"/>
      <sheetName val="под_кад8"/>
      <sheetName val="Охрана_окр_среды8"/>
      <sheetName val="Исп_природ_сырья8"/>
      <sheetName val="сод__и_лиц__автотр_8"/>
      <sheetName val="Другие_прочие_8"/>
      <sheetName val="Услуги_банков8"/>
      <sheetName val="почтово-канц__расходы8"/>
      <sheetName val="Сод_адм_зданий8"/>
      <sheetName val="юр_конслт_услуги8"/>
      <sheetName val="Социальная_сфера8"/>
      <sheetName val="Расх_на_кул_озд_мер_8"/>
      <sheetName val="Пр__соцвыплаты8"/>
      <sheetName val="Добыча_нефти45"/>
      <sheetName val="поставка_сравн135"/>
      <sheetName val="2_2_ОтклОТМ5"/>
      <sheetName val="1_3_2_ОТМ5"/>
      <sheetName val="6НК-cт_5"/>
      <sheetName val="из_сем5"/>
      <sheetName val="Спр__пласт5"/>
      <sheetName val="Спр__мест5"/>
      <sheetName val="Плата_за_загрязнение_5"/>
      <sheetName val="2008_ГСМ5"/>
      <sheetName val="Б_мчас_(П)4"/>
      <sheetName val="д_7_0014"/>
      <sheetName val="PP&amp;E_mvt_for_20034"/>
      <sheetName val="Cash_flow_2003_PBC4"/>
      <sheetName val="Ф_№103"/>
      <sheetName val="Mvmnt_(consolidated)1"/>
      <sheetName val="Mvmnt_CIP1"/>
      <sheetName val="стр_2341"/>
      <sheetName val="стр_2421"/>
      <sheetName val="стр_241(2)1"/>
      <sheetName val="стр_9501"/>
      <sheetName val="Загрузка_в_ХД1"/>
      <sheetName val="стр_5121"/>
      <sheetName val="Форма_№2_руб_1"/>
      <sheetName val="стр_2601"/>
      <sheetName val="стр_6261"/>
      <sheetName val="стр_515_рос_1"/>
      <sheetName val="№10__КРА_Прочая_Реализация__1"/>
      <sheetName val="№_11_КРА_Прочее_Приобретение1"/>
      <sheetName val="стр_2321"/>
      <sheetName val="стр__529(2)1"/>
      <sheetName val="ПУ_№13_ОФА1"/>
      <sheetName val="№12__КРА_Проценты1"/>
      <sheetName val="стр_6401"/>
      <sheetName val="стр_6111"/>
      <sheetName val="ПУ_№3_OFA1"/>
      <sheetName val="ПУ_№9_OFA1"/>
      <sheetName val="стр_621_(1)1"/>
      <sheetName val="ПУ_№8_OFA1"/>
      <sheetName val="ПУ_№7_OFA1"/>
      <sheetName val="стр_2451"/>
      <sheetName val="стр_246_(1)1"/>
      <sheetName val="стр_625_(1)1"/>
      <sheetName val="стр_660_(2)1"/>
      <sheetName val="стр_9601"/>
      <sheetName val="cтр_2531"/>
      <sheetName val="стр_6271"/>
      <sheetName val="стр_6301"/>
      <sheetName val="стр_6241"/>
      <sheetName val="стр_625_(2)1"/>
      <sheetName val="стр_6231"/>
      <sheetName val="стр_2511"/>
      <sheetName val="стр_6501"/>
      <sheetName val="Lay-off_provision1"/>
      <sheetName val="8180_(8181,8182)1"/>
      <sheetName val="ДС_МЗК2"/>
      <sheetName val="клиенты_на_30_09(перв_источник1"/>
      <sheetName val="Исх_данные1"/>
      <sheetName val="Кэш-фло_(текущий)1"/>
      <sheetName val="Показ_Эфф_Инвест_1"/>
      <sheetName val="АПК_реформа1"/>
      <sheetName val="1_вариант__2009_1"/>
      <sheetName val="Конс_1"/>
      <sheetName val="Список_документов1"/>
      <sheetName val="замерная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Форма1"/>
      <sheetName val="ОТиТБ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3НК"/>
      <sheetName val="#ССЫЛКА"/>
      <sheetName val="ЦентрЗатр"/>
      <sheetName val="ЕдИзм"/>
      <sheetName val="Предпр"/>
      <sheetName val="Balance Sheet"/>
      <sheetName val="XREF"/>
      <sheetName val="Disclosure"/>
      <sheetName val="Movement"/>
      <sheetName val="д_7_001"/>
      <sheetName val="из_сем"/>
      <sheetName val="1_вариант__2009_"/>
      <sheetName val="Добыча_нефти4"/>
      <sheetName val="поставка_сравн13"/>
      <sheetName val="Список_документов"/>
      <sheetName val="ДС_МЗК"/>
      <sheetName val="Собственный_капитал"/>
      <sheetName val="Скорректир_РД_месяц_на_20_CF_Ca"/>
      <sheetName val="HKM_RTC_Crude_costs"/>
      <sheetName val="Read_me_first"/>
      <sheetName val="Threshold Table"/>
      <sheetName val="Б.мчас (П)"/>
      <sheetName val="2БО"/>
      <sheetName val="Преискурант"/>
      <sheetName val="1NK"/>
      <sheetName val="факс(2005-20гг.)"/>
      <sheetName val="gas1999"/>
      <sheetName val="год (2)"/>
      <sheetName val=""/>
      <sheetName val="Controls"/>
      <sheetName val="консалт"/>
      <sheetName val="ОборБалФормОтч"/>
      <sheetName val="ТитулЛистОт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Hidden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Prelim Cost"/>
      <sheetName val="IFRS FS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IS-Cash"/>
      <sheetName val="Loan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Настройки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Осн.показ"/>
      <sheetName val="Anlagevermögen"/>
      <sheetName val="L202 - КПСБ"/>
      <sheetName val="объекты обществаКокшетау"/>
      <sheetName val="Фин. пок-ли"/>
      <sheetName val="расш. себестоим."/>
      <sheetName val="расш реал"/>
      <sheetName val="расш ОАР"/>
      <sheetName val="Ф2"/>
      <sheetName val="Ф4"/>
      <sheetName val="CURCURS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ЦФО"/>
      <sheetName val="наличие_НДС"/>
      <sheetName val="Тип_учета"/>
      <sheetName val="EXR"/>
      <sheetName val="Вход.данные"/>
      <sheetName val="RSOILBAL"/>
      <sheetName val="Все_поԯ_x0000_缀_x0000__x0000__x0000_됀"/>
      <sheetName val="Пром1"/>
      <sheetName val="PP_E mvt for 2003"/>
      <sheetName val="план"/>
      <sheetName val="Сводная по цехам"/>
      <sheetName val="НР"/>
      <sheetName val="ОАР"/>
      <sheetName val="РР"/>
      <sheetName val="Все_по㐀ᕞഀ䞃԰_x0000_缀"/>
      <sheetName val="КОРП-1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MCC"/>
      <sheetName val="22"/>
      <sheetName val="Brand valuation"/>
      <sheetName val="SAPBEXfilters"/>
      <sheetName val="calc"/>
      <sheetName val="[ДБСП_02_ 2002.xls]___Syzdyk_22"/>
      <sheetName val="4НК"/>
      <sheetName val="[ДБСП_02_ 2002.xls]___Syzdykb_2"/>
      <sheetName val="[ДБСП_02_ 2002.xls]___Syzdyk_10"/>
      <sheetName val="[ДБСП_02_ 2002.xls]___Syzdykb_9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_11"/>
      <sheetName val="[ДБСП_02_ 2002.xls]___Syzdyk_12"/>
      <sheetName val="Data-in"/>
      <sheetName val="[ДБСП_02_ 2002.xls]___Syzdyk_13"/>
      <sheetName val="[ДБСП_02_ 2002.xls]___Syzdyk_19"/>
      <sheetName val="[ДБСП_02_ 2002.xls]___Syzdyk_18"/>
      <sheetName val="[ДБСП_02_ 2002.xls]___Syzdyk_15"/>
      <sheetName val="[ДБСП_02_ 2002.xls]___Syzdyk_14"/>
      <sheetName val="[ДБСП_02_ 2002.xls]___Syzdyk_16"/>
      <sheetName val="[ДБСП_02_ 2002.xls]___Syzdyk_17"/>
      <sheetName val="Статьи"/>
      <sheetName val="[ДБСП_02_ 2002.xls]___Syzdyk_21"/>
      <sheetName val="[ДБСП_02_ 2002.xls]___Syzdyk_20"/>
      <sheetName val="___Syzdykb_2"/>
      <sheetName val="___Syzdyk_10"/>
      <sheetName val="___Syzdykb_9"/>
      <sheetName val="___Syzdykb_3"/>
      <sheetName val="___Syzdykb_4"/>
      <sheetName val="___Syzdykb_5"/>
      <sheetName val="___Syzdykb_6"/>
      <sheetName val="___Syzdykb_8"/>
      <sheetName val="___Syzdykb_7"/>
      <sheetName val="___Syzdyk_11"/>
      <sheetName val="___Syzdyk_12"/>
      <sheetName val="___Syzdyk_13"/>
      <sheetName val="___Syzdyk_19"/>
      <sheetName val="___Syzdyk_18"/>
      <sheetName val="___Syzdyk_15"/>
      <sheetName val="___Syzdyk_14"/>
      <sheetName val="___Syzdyk_16"/>
      <sheetName val="___Syzdyk_17"/>
      <sheetName val="___Syzdyk_21"/>
      <sheetName val="___Syzdyk_20"/>
      <sheetName val="[ДБСП_02_ 2002.xls]___Syzdyk_23"/>
      <sheetName val="[ДБСП_02_ 2002.xls]___Syzdyk_27"/>
      <sheetName val="[ДБСП_02_ 2002.xls]___Syzdyk_24"/>
      <sheetName val="[ДБСП_02_ 2002.xls]___Syzdyk_25"/>
      <sheetName val="[ДБСП_02_ 2002.xls]___Syzdyk_26"/>
      <sheetName val="[ДБСП_02_ 2002.xls]___Syzdyk_28"/>
      <sheetName val="[ДБСП_02_ 2002.xls]___Syzdyk_29"/>
      <sheetName val="[ДБСП_02_ 2002.xls]___Syzdyk_30"/>
      <sheetName val="[ДБСП_02_ 2002.xls]___Syzdyk_31"/>
      <sheetName val="[ДБСП_02_ 2002.xls]___Syzdyk_32"/>
      <sheetName val="ТитулЛистОтч"/>
      <sheetName val="Все_по/_x0000_瀀G_x0000__x0000_ꀀ"/>
      <sheetName val="Все_по԰_x0000_缀_x0000__x0000__x0000_缀"/>
      <sheetName val="Все_по0_x0000_#_x0000__x0000_ꀀ"/>
      <sheetName val="Все_по0_x0000_Å_x0000__x0000_ꀀ"/>
      <sheetName val="Все_по㐀ᕞഀ䞃԰"/>
      <sheetName val="ДИП проч"/>
      <sheetName val="ДМИР НОВЫЙ"/>
      <sheetName val="ДУП проч"/>
      <sheetName val="Тип пункта плана"/>
      <sheetName val="Все_по԰_x0000_缀_x0000__x0000__x0000_퐀"/>
      <sheetName val="IS"/>
      <sheetName val="Все_по예썘/_x0000_쀀_x001f__x0000_"/>
      <sheetName val="[ДБСП_02_ 2002.xls]___Syzdyk_34"/>
      <sheetName val="[ДБСП_02_ 2002.xls]___Syzdyk_33"/>
      <sheetName val="[ДБСП_02_ 2002.xls]___Syzdyk_39"/>
      <sheetName val="[ДБСП_02_ 2002.xls]___Syzdyk_35"/>
      <sheetName val="[ДБСП_02_ 2002.xls]___Syzdyk_36"/>
      <sheetName val="[ДБСП_02_ 2002.xls]___Syzdyk_37"/>
      <sheetName val="[ДБСП_02_ 2002.xls]___Syzdyk_38"/>
      <sheetName val="данн"/>
      <sheetName val="H"/>
      <sheetName val="2@"/>
      <sheetName val="Презентация"/>
      <sheetName val="Отчет_Компания"/>
      <sheetName val="PLM"/>
      <sheetName val="коммент"/>
      <sheetName val="IB"/>
      <sheetName val="2019"/>
      <sheetName val="PL"/>
      <sheetName val="ББ"/>
      <sheetName val="ДДС"/>
      <sheetName val="Бюджет 2019"/>
      <sheetName val="Бюджет 2020"/>
      <sheetName val="Petroleum"/>
      <sheetName val="Задействованность (%U)"/>
      <sheetName val="Обслуживание (𝑬𝒇)"/>
      <sheetName val="Ремонты (%Rep)"/>
      <sheetName val="Все_по0"/>
      <sheetName val="рев ДФ (св)"/>
      <sheetName val="общ"/>
      <sheetName val="[ДБСП_02_ 2002.xls]___Syzdyk_40"/>
      <sheetName val="[ДБСП_02_ 2002.xls]___Syzdyk_41"/>
      <sheetName val="[ДБСП_02_ 2002.xls]___Syzdyk_42"/>
      <sheetName val="[ДБСП_02_ 2002.xls]___Syzdyk_43"/>
      <sheetName val="[ДБСП_02_ 2002.xls]___Syzdyk_54"/>
      <sheetName val="Input 2"/>
      <sheetName val="[ДБСП_02_ 2002.xls]___Syzdyk_44"/>
      <sheetName val="[ДБСП_02_ 2002.xls]___Syzdyk_45"/>
      <sheetName val="[ДБСП_02_ 2002.xls]___Syzdyk_46"/>
      <sheetName val="[ДБСП_02_ 2002.xls]___Syzdyk_49"/>
      <sheetName val="[ДБСП_02_ 2002.xls]___Syzdyk_47"/>
      <sheetName val="[ДБСП_02_ 2002.xls]___Syzdyk_48"/>
      <sheetName val="[ДБСП_02_ 2002.xls]___Syzdyk_50"/>
      <sheetName val="[ДБСП_02_ 2002.xls]___Syzdyk_51"/>
      <sheetName val="[ДБСП_02_ 2002.xls]___Syzdyk_53"/>
      <sheetName val="[ДБСП_02_ 2002.xls]___Syzdyk_52"/>
      <sheetName val="[ДБСП_02_ 2002.xls]___Syzdyk_55"/>
      <sheetName val="1NK"/>
      <sheetName val="Налоги"/>
      <sheetName val="[ДБСП_02_ 2002.xls]___Syzdyk_56"/>
      <sheetName val="[ДБСП_02_ 2002.xls]___Syzdyk_57"/>
      <sheetName val="[ДБСП_02_ 2002.xls]___Syzdyk_58"/>
      <sheetName val="[ДБСП_02_ 2002.xls]___Syzdyk_59"/>
      <sheetName val="[ДБСП_02_ 2002.xls]___Syzdyk_61"/>
      <sheetName val="[ДБСП_02_ 2002.xls]___Syzdyk_60"/>
      <sheetName val="[ДБСП_02_ 2002.xls]___Syzdyk_62"/>
      <sheetName val="[ДБСП_02_ 2002.xls]___Syzdyk_63"/>
      <sheetName val="[ДБСП_02_ 2002.xls]___Syzdyk_64"/>
      <sheetName val="[ДБСП_02_ 2002.xls]___Syzdyk_65"/>
      <sheetName val="[ДБСП_02_ 2002.xls]___Syzdyk_67"/>
      <sheetName val="[ДБСП_02_ 2002.xls]___Syzdyk_66"/>
      <sheetName val="[ДБСП_02_ 2002.xls]___Syzdyk_69"/>
      <sheetName val="[ДБСП_02_ 2002.xls]___Syzdyk_68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7.аффил"/>
      <sheetName val="8.банк"/>
      <sheetName val="10.ОСГПО"/>
      <sheetName val="6.повыш квалиф"/>
      <sheetName val="3.Командировоч"/>
      <sheetName val="11.материалы"/>
      <sheetName val="4.представит"/>
      <sheetName val="12.проч"/>
      <sheetName val="5.связь"/>
      <sheetName val="9.соцпрог"/>
      <sheetName val="1. ФОТ"/>
      <sheetName val="спецпит,проездн."/>
      <sheetName val="начислено"/>
      <sheetName val="Добыча_нефти45"/>
      <sheetName val="Продактс_капвл5"/>
      <sheetName val="поставка_сравн135"/>
      <sheetName val="Капвл_всего5"/>
      <sheetName val="Инв_Прог225"/>
      <sheetName val="Все_пок23_245"/>
      <sheetName val="План_закупок3"/>
      <sheetName val="Командировочные_расходы3"/>
      <sheetName val="12_из_57_АЗС3"/>
      <sheetName val="МО_00123"/>
      <sheetName val="из_сем5"/>
      <sheetName val="__2_3_25"/>
      <sheetName val="0__Данные3"/>
      <sheetName val="аренда_цс3"/>
      <sheetName val="пр_6_дох3"/>
      <sheetName val="мат_расходы3"/>
      <sheetName val="Налоги_на_транспорт3"/>
      <sheetName val="6_NK3"/>
      <sheetName val="Сдача_3"/>
      <sheetName val="ДБСП_02__20023"/>
      <sheetName val="свод2010г_по_гр_3"/>
      <sheetName val="Статьи_затрат3"/>
      <sheetName val="14_1_2_2_(Услуги_связи)3"/>
      <sheetName val="Income_$3"/>
      <sheetName val="3_ФОТ3"/>
      <sheetName val="2а_(4)3"/>
      <sheetName val="выданы_таб_№_(от_25_01_12_ОК)3"/>
      <sheetName val="по_2007_году_план_на_2008_год3"/>
      <sheetName val="Изменяемые_данные3"/>
      <sheetName val="расчет_ГСМ_НА_2013Г3"/>
      <sheetName val="Страхование_ГПО_охр_23"/>
      <sheetName val="канат_прод_3"/>
      <sheetName val="исп_см_3"/>
      <sheetName val="Financial_ratios_А33"/>
      <sheetName val="факт_2005_г_3"/>
      <sheetName val="balans_33"/>
      <sheetName val="1_411_13"/>
      <sheetName val="Ден_потоки3"/>
      <sheetName val="Haul_cons3"/>
      <sheetName val="Распределение_прибыли3"/>
      <sheetName val="PP&amp;E_mvt_for_20033"/>
      <sheetName val="SUN_TB3"/>
      <sheetName val="7_13"/>
      <sheetName val="Лист1_(3)3"/>
      <sheetName val="на_31_12_07_(4)3"/>
      <sheetName val="CIP_Dec_20063"/>
      <sheetName val="C-Total_Market3"/>
      <sheetName val="I-Demand_Drivers3"/>
      <sheetName val="2_2_ОтклОТМ3"/>
      <sheetName val="1_3_2_ОТМ3"/>
      <sheetName val="д_7_0013"/>
      <sheetName val="3БК_Инвестиции3"/>
      <sheetName val="2008_ГСМ3"/>
      <sheetName val="Плата_за_загрязнение_3"/>
      <sheetName val="26_04_2013_(2)3"/>
      <sheetName val="СВОД_Логистика3"/>
      <sheetName val="Treatment_Summary3"/>
      <sheetName val="4_Налоги1"/>
      <sheetName val="ремонт_253"/>
      <sheetName val="PR_CN3"/>
      <sheetName val="__2_3_26"/>
      <sheetName val="Кабельная_продукция2"/>
      <sheetName val="Ком_плат2"/>
      <sheetName val="SAD_Schedule1"/>
      <sheetName val="расчет_прибыли1"/>
      <sheetName val="ГПЗ_ПОСД_Способ_закупок1"/>
      <sheetName val="ДС_МЗК1"/>
      <sheetName val="H3_100_Rollforward1"/>
      <sheetName val="GAAP_TB_31_12_01__detail_p&amp;l1"/>
      <sheetName val="РСза_6-м_20121"/>
      <sheetName val="Отд_расх1"/>
      <sheetName val="стр_145_рос__исп1"/>
      <sheetName val="CPI"/>
      <sheetName val="[ДБСП_02_ 2002.xls]___Syzdyk_74"/>
      <sheetName val="[ДБСП_02_ 2002.xls]___Syzdyk_70"/>
      <sheetName val="[ДБСП_02_ 2002.xls]___Syzdyk_71"/>
      <sheetName val="[ДБСП_02_ 2002.xls]___Syzdyk_72"/>
      <sheetName val="[ДБСП_02_ 2002.xls]___Syzdyk_73"/>
      <sheetName val="[ДБСП_02_ 2002.xls]___Syzdyk_76"/>
      <sheetName val="[ДБСП_02_ 2002.xls]___Syzdyk_75"/>
      <sheetName val="[ДБСП_02_ 2002.xls]___Syzdyk_77"/>
      <sheetName val="[ДБСП_02_ 2002.xls]___Syzdyk_79"/>
      <sheetName val="[ДБСП_02_ 2002.xls]___Syzdyk_78"/>
      <sheetName val="[ДБСП_02_ 2002.xls]___Syzdyk_81"/>
      <sheetName val="[ДБСП_02_ 2002.xls]___Syzdyk_80"/>
      <sheetName val="[ДБСП_02_ 2002.xls]___Syzdyk_83"/>
      <sheetName val="[ДБСП_02_ 2002.xls]___Syzdyk_82"/>
      <sheetName val="Схема доплат"/>
      <sheetName val="Повышающие коэф ОМГ"/>
      <sheetName val="TARIF2"/>
      <sheetName val="17-21 апреля"/>
      <sheetName val="Все_поက_x0000_퀀ѫ爃䅄/"/>
      <sheetName val="показатели"/>
      <sheetName val="Лист4"/>
      <sheetName val="Лист1 (2)"/>
      <sheetName val="[ДБСП_02_ 2002.xls]___Syzdyk_84"/>
      <sheetName val="[ДБСП_02_ 2002.xls]___Syzdyk_88"/>
      <sheetName val="[ДБСП_02_ 2002.xls]___Syzdyk_87"/>
      <sheetName val="[ДБСП_02_ 2002.xls]___Syzdyk_85"/>
      <sheetName val="[ДБСП_02_ 2002.xls]___Syzdyk_86"/>
      <sheetName val="[ДБСП_02_ 2002.xls]___Syzdyk_89"/>
      <sheetName val="[ДБСП_02_ 2002.xls]___Syzdyk_90"/>
      <sheetName val="[ДБСП_02_ 2002.xls]___Syzdyk_91"/>
      <sheetName val="лим_пр _затр"/>
      <sheetName val="Все_по예썘/"/>
      <sheetName val="___Syzdykbaeva__________Docum_2"/>
      <sheetName val="___Syzdykbaeva__________Docum_3"/>
      <sheetName val="[ДБСП_02_ 2002.xls]___Syzdy_204"/>
      <sheetName val="[ДБСП_02_ 2002.xls]___Syzdyk_95"/>
      <sheetName val="[ДБСП_02_ 2002.xls]___Syzdyk_92"/>
      <sheetName val="[ДБСП_02_ 2002.xls]___Syzdyk_93"/>
      <sheetName val="[ДБСП_02_ 2002.xls]___Syzdyk_94"/>
      <sheetName val="[ДБСП_02_ 2002.xls]___Syzdyk_97"/>
      <sheetName val="[ДБСП_02_ 2002.xls]___Syzdyk_96"/>
      <sheetName val="[ДБСП_02_ 2002.xls]___Syzdy_104"/>
      <sheetName val="[ДБСП_02_ 2002.xls]___Syzdyk_98"/>
      <sheetName val="[ДБСП_02_ 2002.xls]___Syzdyk_99"/>
      <sheetName val="[ДБСП_02_ 2002.xls]___Syzdy_100"/>
      <sheetName val="[ДБСП_02_ 2002.xls]___Syzdy_101"/>
      <sheetName val="[ДБСП_02_ 2002.xls]___Syzdy_102"/>
      <sheetName val="[ДБСП_02_ 2002.xls]___Syzdy_103"/>
      <sheetName val="[ДБСП_02_ 2002.xls]___Syzdy_106"/>
      <sheetName val="[ДБСП_02_ 2002.xls]___Syzdy_105"/>
      <sheetName val="[ДБСП_02_ 2002.xls]___Syzdy_109"/>
      <sheetName val="[ДБСП_02_ 2002.xls]___Syzdy_107"/>
      <sheetName val="[ДБСП_02_ 2002.xls]___Syzdy_108"/>
      <sheetName val="[ДБСП_02_ 2002.xls]___Syzdy_113"/>
      <sheetName val="[ДБСП_02_ 2002.xls]___Syzdy_110"/>
      <sheetName val="[ДБСП_02_ 2002.xls]___Syzdy_111"/>
      <sheetName val="[ДБСП_02_ 2002.xls]___Syzdy_112"/>
      <sheetName val="[ДБСП_02_ 2002.xls]___Syzdy_115"/>
      <sheetName val="[ДБСП_02_ 2002.xls]___Syzdy_114"/>
      <sheetName val="[ДБСП_02_ 2002.xls]___Syzdy_117"/>
      <sheetName val="[ДБСП_02_ 2002.xls]___Syzdy_116"/>
      <sheetName val="[ДБСП_02_ 2002.xls]___Syzdy_123"/>
      <sheetName val="[ДБСП_02_ 2002.xls]___Syzdy_119"/>
      <sheetName val="[ДБСП_02_ 2002.xls]___Syzdy_118"/>
      <sheetName val="[ДБСП_02_ 2002.xls]___Syzdy_120"/>
      <sheetName val="[ДБСП_02_ 2002.xls]___Syzdy_121"/>
      <sheetName val="[ДБСП_02_ 2002.xls]___Syzdy_122"/>
      <sheetName val="[ДБСП_02_ 2002.xls]___Syzdy_125"/>
      <sheetName val="[ДБСП_02_ 2002.xls]___Syzdy_124"/>
      <sheetName val="[ДБСП_02_ 2002.xls]___Syzdy_126"/>
      <sheetName val="[ДБСП_02_ 2002.xls]___Syzdy_127"/>
      <sheetName val="[ДБСП_02_ 2002.xls]___Syzdy_129"/>
      <sheetName val="[ДБСП_02_ 2002.xls]___Syzdy_128"/>
      <sheetName val="[ДБСП_02_ 2002.xls]___Syzdy_130"/>
      <sheetName val="[ДБСП_02_ 2002.xls]___Syzdy_131"/>
      <sheetName val="[ДБСП_02_ 2002.xls]___Syzdy_134"/>
      <sheetName val="[ДБСП_02_ 2002.xls]___Syzdy_133"/>
      <sheetName val="[ДБСП_02_ 2002.xls]___Syzdy_132"/>
      <sheetName val="[ДБСП_02_ 2002.xls]___Syzdy_139"/>
      <sheetName val="[ДБСП_02_ 2002.xls]___Syzdy_135"/>
      <sheetName val="[ДБСП_02_ 2002.xls]___Syzdy_136"/>
      <sheetName val="[ДБСП_02_ 2002.xls]___Syzdy_137"/>
      <sheetName val="[ДБСП_02_ 2002.xls]___Syzdy_138"/>
      <sheetName val="[ДБСП_02_ 2002.xls]___Syzdy_168"/>
      <sheetName val="[ДБСП_02_ 2002.xls]___Syzdy_140"/>
      <sheetName val="[ДБСП_02_ 2002.xls]___Syzdy_145"/>
      <sheetName val="[ДБСП_02_ 2002.xls]___Syzdy_141"/>
      <sheetName val="[ДБСП_02_ 2002.xls]___Syzdy_142"/>
      <sheetName val="[ДБСП_02_ 2002.xls]___Syzdy_143"/>
      <sheetName val="[ДБСП_02_ 2002.xls]___Syzdy_144"/>
      <sheetName val="[ДБСП_02_ 2002.xls]___Syzdy_151"/>
      <sheetName val="[ДБСП_02_ 2002.xls]___Syzdy_150"/>
      <sheetName val="[ДБСП_02_ 2002.xls]___Syzdy_146"/>
      <sheetName val="[ДБСП_02_ 2002.xls]___Syzdy_147"/>
      <sheetName val="[ДБСП_02_ 2002.xls]___Syzdy_148"/>
      <sheetName val="[ДБСП_02_ 2002.xls]___Syzdy_149"/>
      <sheetName val="[ДБСП_02_ 2002.xls]___Syzdy_152"/>
      <sheetName val="[ДБСП_02_ 2002.xls]___Syzdy_154"/>
      <sheetName val="[ДБСП_02_ 2002.xls]___Syzdy_153"/>
      <sheetName val="[ДБСП_02_ 2002.xls]___Syzdy_157"/>
      <sheetName val="[ДБСП_02_ 2002.xls]___Syzdy_155"/>
      <sheetName val="[ДБСП_02_ 2002.xls]___Syzdy_156"/>
      <sheetName val="[ДБСП_02_ 2002.xls]___Syzdy_158"/>
      <sheetName val="[ДБСП_02_ 2002.xls]___Syzdy_159"/>
      <sheetName val="[ДБСП_02_ 2002.xls]___Syzdy_160"/>
      <sheetName val="[ДБСП_02_ 2002.xls]___Syzdy_161"/>
      <sheetName val="[ДБСП_02_ 2002.xls]___Syzdy_163"/>
      <sheetName val="[ДБСП_02_ 2002.xls]___Syzdy_162"/>
      <sheetName val="[ДБСП_02_ 2002.xls]___Syzdy_164"/>
      <sheetName val="[ДБСП_02_ 2002.xls]___Syzdy_165"/>
      <sheetName val="[ДБСП_02_ 2002.xls]___Syzdy_166"/>
      <sheetName val="[ДБСП_02_ 2002.xls]___Syzdy_167"/>
      <sheetName val="[ДБСП_02_ 2002.xls]___Syzdy_169"/>
      <sheetName val="[ДБСП_02_ 2002.xls]___Syzdy_172"/>
      <sheetName val="[ДБСП_02_ 2002.xls]___Syzdy_170"/>
      <sheetName val="[ДБСП_02_ 2002.xls]___Syzdy_171"/>
      <sheetName val="[ДБСП_02_ 2002.xls]___Syzdy_173"/>
      <sheetName val="[ДБСП_02_ 2002.xls]___Syzdy_175"/>
      <sheetName val="[ДБСП_02_ 2002.xls]___Syzdy_174"/>
      <sheetName val="[ДБСП_02_ 2002.xls]___Syzdy_176"/>
      <sheetName val="[ДБСП_02_ 2002.xls]___Syzdy_177"/>
      <sheetName val="[ДБСП_02_ 2002.xls]___Syzdy_179"/>
      <sheetName val="[ДБСП_02_ 2002.xls]___Syzdy_178"/>
      <sheetName val="[ДБСП_02_ 2002.xls]___Syzdy_180"/>
      <sheetName val="[ДБСП_02_ 2002.xls]___Syzdy_191"/>
      <sheetName val="[ДБСП_02_ 2002.xls]___Syzdy_187"/>
      <sheetName val="[ДБСП_02_ 2002.xls]___Syzdy_181"/>
      <sheetName val="[ДБСП_02_ 2002.xls]___Syzdy_182"/>
      <sheetName val="[ДБСП_02_ 2002.xls]___Syzdy_183"/>
      <sheetName val="[ДБСП_02_ 2002.xls]___Syzdy_184"/>
      <sheetName val="[ДБСП_02_ 2002.xls]___Syzdy_185"/>
      <sheetName val="[ДБСП_02_ 2002.xls]___Syzdy_186"/>
      <sheetName val="[ДБСП_02_ 2002.xls]___Syzdy_188"/>
      <sheetName val="[ДБСП_02_ 2002.xls]___Syzdy_189"/>
      <sheetName val="[ДБСП_02_ 2002.xls]___Syzdy_190"/>
      <sheetName val="[ДБСП_02_ 2002.xls]___Syzdy_192"/>
      <sheetName val="[ДБСП_02_ 2002.xls]___Syzdy_193"/>
      <sheetName val="[ДБСП_02_ 2002.xls]___Syzdy_194"/>
      <sheetName val="[ДБСП_02_ 2002.xls]___Syzdy_195"/>
      <sheetName val="[ДБСП_02_ 2002.xls]___Syzdy_196"/>
      <sheetName val="[ДБСП_02_ 2002.xls]___Syzdy_197"/>
      <sheetName val="[ДБСП_02_ 2002.xls]___Syzdy_198"/>
      <sheetName val="[ДБСП_02_ 2002.xls]___Syzdy_199"/>
      <sheetName val="[ДБСП_02_ 2002.xls]___Syzdy_200"/>
      <sheetName val="[ДБСП_02_ 2002.xls]___Syzdy_201"/>
      <sheetName val="[ДБСП_02_ 2002.xls]___Syzdy_202"/>
      <sheetName val="[ДБСП_02_ 2002.xls]___Syzdy_203"/>
      <sheetName val="[ДБСП_02_ 2002.xls]___Syzdy_205"/>
      <sheetName val="[ДБСП_02_ 2002.xls]___Syzdy_206"/>
      <sheetName val="[ДБСП_02_ 2002.xls]___Syzdy_207"/>
      <sheetName val="[ДБСП_02_ 2002.xls]___Syzdy_208"/>
      <sheetName val="[ДБСП_02_ 2002.xls]___Syzdy_214"/>
      <sheetName val="[ДБСП_02_ 2002.xls]___Syzdy_209"/>
      <sheetName val="[ДБСП_02_ 2002.xls]___Syzdy_210"/>
      <sheetName val="[ДБСП_02_ 2002.xls]___Syzdy_211"/>
      <sheetName val="[ДБСП_02_ 2002.xls]___Syzdy_212"/>
      <sheetName val="[ДБСП_02_ 2002.xls]___Syzdy_213"/>
      <sheetName val="[ДБСП_02_ 2002.xls]___Syzdy_246"/>
      <sheetName val="[ДБСП_02_ 2002.xls]___Syzdy_241"/>
      <sheetName val="[ДБСП_02_ 2002.xls]___Syzdy_233"/>
      <sheetName val="[ДБСП_02_ 2002.xls]___Syzdy_215"/>
      <sheetName val="[ДБСП_02_ 2002.xls]___Syzdy_217"/>
      <sheetName val="[ДБСП_02_ 2002.xls]___Syzdy_216"/>
      <sheetName val="[ДБСП_02_ 2002.xls]___Syzdy_228"/>
      <sheetName val="[ДБСП_02_ 2002.xls]___Syzdy_218"/>
      <sheetName val="[ДБСП_02_ 2002.xls]___Syzdy_219"/>
      <sheetName val="[ДБСП_02_ 2002.xls]___Syzdy_220"/>
      <sheetName val="[ДБСП_02_ 2002.xls]___Syzdy_221"/>
      <sheetName val="[ДБСП_02_ 2002.xls]___Syzdy_222"/>
      <sheetName val="[ДБСП_02_ 2002.xls]___Syzdy_224"/>
      <sheetName val="[ДБСП_02_ 2002.xls]___Syzdy_223"/>
      <sheetName val="[ДБСП_02_ 2002.xls]___Syzdy_227"/>
      <sheetName val="[ДБСП_02_ 2002.xls]___Syzdy_226"/>
      <sheetName val="[ДБСП_02_ 2002.xls]___Syzdy_225"/>
      <sheetName val="[ДБСП_02_ 2002.xls]___Syzdy_230"/>
      <sheetName val="[ДБСП_02_ 2002.xls]___Syzdy_229"/>
      <sheetName val="[ДБСП_02_ 2002.xls]___Syzdy_231"/>
      <sheetName val="[ДБСП_02_ 2002.xls]___Syzdy_232"/>
      <sheetName val="[ДБСП_02_ 2002.xls]___Syzdy_235"/>
      <sheetName val="[ДБСП_02_ 2002.xls]___Syzdy_234"/>
      <sheetName val="[ДБСП_02_ 2002.xls]___Syzdy_236"/>
      <sheetName val="[ДБСП_02_ 2002.xls]___Syzdy_239"/>
      <sheetName val="[ДБСП_02_ 2002.xls]___Syzdy_237"/>
      <sheetName val="[ДБСП_02_ 2002.xls]___Syzdy_238"/>
      <sheetName val="[ДБСП_02_ 2002.xls]___Syzdy_240"/>
      <sheetName val="[ДБСП_02_ 2002.xls]___Syzdy_242"/>
      <sheetName val="[ДБСП_02_ 2002.xls]___Syzdy_243"/>
      <sheetName val="[ДБСП_02_ 2002.xls]___Syzdy_244"/>
      <sheetName val="[ДБСП_02_ 2002.xls]___Syzdy_245"/>
      <sheetName val="[ДБСП_02_ 2002.xls]___Syzdy_247"/>
      <sheetName val="[ДБСП_02_ 2002.xls]___Syzdy_249"/>
      <sheetName val="[ДБСП_02_ 2002.xls]___Syzdy_248"/>
      <sheetName val="[ДБСП_02_ 2002.xls]___Syzdy_250"/>
      <sheetName val="[ДБСП_02_ 2002.xls]___Syzdy_251"/>
      <sheetName val="материалы"/>
      <sheetName val="КОНФИГУРАЦИЯ"/>
      <sheetName val="Курс"/>
      <sheetName val="Консол_ф1"/>
      <sheetName val="Все_поက"/>
      <sheetName val="все-доб.осн ГТМ (+-) (2)"/>
      <sheetName val="pip.summ."/>
      <sheetName val="LEAD"/>
      <sheetName val="Rollforward"/>
      <sheetName val="ИП_ДО_БЛ "/>
      <sheetName val="макропоказ"/>
      <sheetName val="[ДБСП_02_ 2002.xls]___Syzdy_266"/>
      <sheetName val="[ДБСП_02_ 2002.xls]___Syzdy_265"/>
      <sheetName val="[ДБСП_02_ 2002.xls]___Syzdy_257"/>
      <sheetName val="[ДБСП_02_ 2002.xls]___Syzdy_254"/>
      <sheetName val="[ДБСП_02_ 2002.xls]___Syzdy_252"/>
      <sheetName val="[ДБСП_02_ 2002.xls]___Syzdy_253"/>
      <sheetName val="[ДБСП_02_ 2002.xls]___Syzdy_255"/>
      <sheetName val="[ДБСП_02_ 2002.xls]___Syzdy_256"/>
      <sheetName val="[ДБСП_02_ 2002.xls]___Syzdy_258"/>
      <sheetName val="[ДБСП_02_ 2002.xls]___Syzdy_260"/>
      <sheetName val="[ДБСП_02_ 2002.xls]___Syzdy_259"/>
      <sheetName val="[ДБСП_02_ 2002.xls]___Syzdy_261"/>
      <sheetName val="[ДБСП_02_ 2002.xls]___Syzdy_262"/>
      <sheetName val="[ДБСП_02_ 2002.xls]___Syzdy_263"/>
      <sheetName val="[ДБСП_02_ 2002.xls]___Syzdy_264"/>
      <sheetName val="[ДБСП_02_ 2002.xls]___Syzdy_267"/>
      <sheetName val="[ДБСП_02_ 2002.xls]___Syzdy_268"/>
      <sheetName val="[ДБСП_02_ 2002.xls]___Syzdy_287"/>
      <sheetName val="[ДБСП_02_ 2002.xls]___Syzdy_283"/>
      <sheetName val="[ДБСП_02_ 2002.xls]___Syzdy_280"/>
      <sheetName val="[ДБСП_02_ 2002.xls]___Syzdy_269"/>
      <sheetName val="[ДБСП_02_ 2002.xls]___Syzdy_270"/>
      <sheetName val="[ДБСП_02_ 2002.xls]___Syzdy_271"/>
      <sheetName val="[ДБСП_02_ 2002.xls]___Syzdy_272"/>
      <sheetName val="[ДБСП_02_ 2002.xls]___Syzdy_273"/>
      <sheetName val="[ДБСП_02_ 2002.xls]___Syzdy_274"/>
      <sheetName val="[ДБСП_02_ 2002.xls]___Syzdy_275"/>
      <sheetName val="[ДБСП_02_ 2002.xls]___Syzdy_276"/>
      <sheetName val="[ДБСП_02_ 2002.xls]___Syzdy_277"/>
      <sheetName val="[ДБСП_02_ 2002.xls]___Syzdy_279"/>
      <sheetName val="[ДБСП_02_ 2002.xls]___Syzdy_278"/>
      <sheetName val="[ДБСП_02_ 2002.xls]___Syzdy_281"/>
      <sheetName val="[ДБСП_02_ 2002.xls]___Syzdy_282"/>
      <sheetName val="[ДБСП_02_ 2002.xls]___Syzdy_284"/>
      <sheetName val="[ДБСП_02_ 2002.xls]___Syzdy_285"/>
      <sheetName val="[ДБСП_02_ 2002.xls]___Syzdy_286"/>
      <sheetName val="[ДБСП_02_ 2002.xls]___Syzdy_288"/>
      <sheetName val="[ДБСП_02_ 2002.xls]___Syzdy_289"/>
      <sheetName val="[ДБСП_02_ 2002.xls]___Syzdy_290"/>
      <sheetName val="[ДБСП_02_ 2002.xls]___Syzdy_292"/>
      <sheetName val="[ДБСП_02_ 2002.xls]___Syzdy_291"/>
      <sheetName val="[ДБСП_02_ 2002.xls]___Syzdy_294"/>
      <sheetName val="[ДБСП_02_ 2002.xls]___Syzdy_293"/>
      <sheetName val="Product Assumptions"/>
      <sheetName val="объемы"/>
      <sheetName val="Вход"/>
      <sheetName val="[ДБСП_02_ 2002.xls]___Syzdy_304"/>
      <sheetName val="[ДБСП_02_ 2002.xls]___Syzdy_297"/>
      <sheetName val="[ДБСП_02_ 2002.xls]___Syzdy_295"/>
      <sheetName val="[ДБСП_02_ 2002.xls]___Syzdy_296"/>
      <sheetName val="[ДБСП_02_ 2002.xls]___Syzdy_301"/>
      <sheetName val="[ДБСП_02_ 2002.xls]___Syzdy_298"/>
      <sheetName val="[ДБСП_02_ 2002.xls]___Syzdy_299"/>
      <sheetName val="[ДБСП_02_ 2002.xls]___Syzdy_300"/>
      <sheetName val="[ДБСП_02_ 2002.xls]___Syzdy_302"/>
      <sheetName val="[ДБСП_02_ 2002.xls]___Syzdy_303"/>
      <sheetName val="[ДБСП_02_ 2002.xls]___Syzdy_305"/>
      <sheetName val="[ДБСП_02_ 2002.xls]___Syzdy_306"/>
      <sheetName val="ТЭП_август_2003"/>
      <sheetName val="хим.реаг."/>
      <sheetName val="бур рукова"/>
      <sheetName val="БПО"/>
      <sheetName val="хим_реаг_"/>
      <sheetName val="бур_рукова"/>
      <sheetName val="инструм КРС."/>
      <sheetName val="Tax Movement"/>
      <sheetName val="Summary &amp; Variables"/>
      <sheetName val="BS &amp; IS"/>
      <sheetName val="Исх_данные"/>
      <sheetName val="распределение модели"/>
      <sheetName val="2"/>
      <sheetName val="Оглавление"/>
      <sheetName val="Фин 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>
        <row r="1">
          <cell r="G1">
            <v>0</v>
          </cell>
        </row>
      </sheetData>
      <sheetData sheetId="58">
        <row r="1">
          <cell r="G1">
            <v>0</v>
          </cell>
        </row>
      </sheetData>
      <sheetData sheetId="59">
        <row r="1">
          <cell r="G1" t="str">
            <v xml:space="preserve"> </v>
          </cell>
        </row>
      </sheetData>
      <sheetData sheetId="60">
        <row r="1">
          <cell r="G1">
            <v>0</v>
          </cell>
        </row>
      </sheetData>
      <sheetData sheetId="61">
        <row r="1">
          <cell r="G1" t="str">
            <v xml:space="preserve"> </v>
          </cell>
        </row>
      </sheetData>
      <sheetData sheetId="62">
        <row r="1">
          <cell r="G1">
            <v>0</v>
          </cell>
        </row>
      </sheetData>
      <sheetData sheetId="63">
        <row r="1">
          <cell r="G1" t="str">
            <v xml:space="preserve"> </v>
          </cell>
        </row>
      </sheetData>
      <sheetData sheetId="64">
        <row r="1">
          <cell r="G1">
            <v>0</v>
          </cell>
        </row>
      </sheetData>
      <sheetData sheetId="65">
        <row r="1">
          <cell r="G1">
            <v>0</v>
          </cell>
        </row>
      </sheetData>
      <sheetData sheetId="66">
        <row r="1">
          <cell r="G1">
            <v>0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>
        <row r="1">
          <cell r="G1">
            <v>0</v>
          </cell>
        </row>
      </sheetData>
      <sheetData sheetId="203">
        <row r="1">
          <cell r="G1">
            <v>0</v>
          </cell>
        </row>
      </sheetData>
      <sheetData sheetId="204">
        <row r="1">
          <cell r="G1">
            <v>0</v>
          </cell>
        </row>
      </sheetData>
      <sheetData sheetId="205">
        <row r="1">
          <cell r="G1" t="str">
            <v xml:space="preserve"> </v>
          </cell>
        </row>
      </sheetData>
      <sheetData sheetId="206">
        <row r="1">
          <cell r="G1">
            <v>0</v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>
            <v>0</v>
          </cell>
        </row>
      </sheetData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>
        <row r="1">
          <cell r="G1">
            <v>0</v>
          </cell>
        </row>
      </sheetData>
      <sheetData sheetId="306">
        <row r="1">
          <cell r="G1">
            <v>0</v>
          </cell>
        </row>
      </sheetData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>
        <row r="1">
          <cell r="G1" t="str">
            <v/>
          </cell>
        </row>
      </sheetData>
      <sheetData sheetId="571">
        <row r="1">
          <cell r="G1" t="str">
            <v/>
          </cell>
        </row>
      </sheetData>
      <sheetData sheetId="572">
        <row r="1">
          <cell r="G1">
            <v>0</v>
          </cell>
        </row>
      </sheetData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>
        <row r="1">
          <cell r="G1">
            <v>0</v>
          </cell>
        </row>
      </sheetData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>
        <row r="1">
          <cell r="G1">
            <v>0</v>
          </cell>
        </row>
      </sheetData>
      <sheetData sheetId="597">
        <row r="1">
          <cell r="G1" t="str">
            <v xml:space="preserve"> </v>
          </cell>
        </row>
      </sheetData>
      <sheetData sheetId="598">
        <row r="1">
          <cell r="G1">
            <v>0</v>
          </cell>
        </row>
      </sheetData>
      <sheetData sheetId="599">
        <row r="1">
          <cell r="G1">
            <v>0</v>
          </cell>
        </row>
      </sheetData>
      <sheetData sheetId="600">
        <row r="1">
          <cell r="G1" t="str">
            <v/>
          </cell>
        </row>
      </sheetData>
      <sheetData sheetId="601">
        <row r="1">
          <cell r="G1" t="str">
            <v/>
          </cell>
        </row>
      </sheetData>
      <sheetData sheetId="602">
        <row r="1">
          <cell r="G1" t="str">
            <v/>
          </cell>
        </row>
      </sheetData>
      <sheetData sheetId="603">
        <row r="1">
          <cell r="G1" t="str">
            <v/>
          </cell>
        </row>
      </sheetData>
      <sheetData sheetId="604">
        <row r="1">
          <cell r="G1" t="str">
            <v/>
          </cell>
        </row>
      </sheetData>
      <sheetData sheetId="605">
        <row r="1">
          <cell r="G1" t="str">
            <v/>
          </cell>
        </row>
      </sheetData>
      <sheetData sheetId="606">
        <row r="1">
          <cell r="G1" t="str">
            <v/>
          </cell>
        </row>
      </sheetData>
      <sheetData sheetId="607">
        <row r="1">
          <cell r="G1" t="str">
            <v/>
          </cell>
        </row>
      </sheetData>
      <sheetData sheetId="608">
        <row r="1">
          <cell r="G1" t="str">
            <v/>
          </cell>
        </row>
      </sheetData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>
        <row r="1">
          <cell r="G1">
            <v>0</v>
          </cell>
        </row>
      </sheetData>
      <sheetData sheetId="627">
        <row r="1">
          <cell r="G1">
            <v>0</v>
          </cell>
        </row>
      </sheetData>
      <sheetData sheetId="628">
        <row r="1">
          <cell r="G1">
            <v>0</v>
          </cell>
        </row>
      </sheetData>
      <sheetData sheetId="629">
        <row r="1">
          <cell r="G1" t="str">
            <v/>
          </cell>
        </row>
      </sheetData>
      <sheetData sheetId="630">
        <row r="1">
          <cell r="G1" t="str">
            <v/>
          </cell>
        </row>
      </sheetData>
      <sheetData sheetId="631">
        <row r="1">
          <cell r="G1" t="str">
            <v/>
          </cell>
        </row>
      </sheetData>
      <sheetData sheetId="632">
        <row r="1">
          <cell r="G1" t="str">
            <v/>
          </cell>
        </row>
      </sheetData>
      <sheetData sheetId="633">
        <row r="1">
          <cell r="G1" t="str">
            <v/>
          </cell>
        </row>
      </sheetData>
      <sheetData sheetId="634">
        <row r="1">
          <cell r="G1" t="str">
            <v/>
          </cell>
        </row>
      </sheetData>
      <sheetData sheetId="635">
        <row r="1">
          <cell r="G1" t="str">
            <v/>
          </cell>
        </row>
      </sheetData>
      <sheetData sheetId="636">
        <row r="1">
          <cell r="G1" t="str">
            <v/>
          </cell>
        </row>
      </sheetData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 refreshError="1"/>
      <sheetData sheetId="676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/>
      <sheetData sheetId="736"/>
      <sheetData sheetId="737"/>
      <sheetData sheetId="738"/>
      <sheetData sheetId="739" refreshError="1"/>
      <sheetData sheetId="740" refreshError="1"/>
      <sheetData sheetId="741" refreshError="1"/>
      <sheetData sheetId="742" refreshError="1"/>
      <sheetData sheetId="743"/>
      <sheetData sheetId="744"/>
      <sheetData sheetId="745"/>
      <sheetData sheetId="746"/>
      <sheetData sheetId="747"/>
      <sheetData sheetId="748"/>
      <sheetData sheetId="749"/>
      <sheetData sheetId="750" refreshError="1"/>
      <sheetData sheetId="751" refreshError="1"/>
      <sheetData sheetId="752" refreshError="1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 refreshError="1"/>
      <sheetData sheetId="769" refreshError="1"/>
      <sheetData sheetId="770" refreshError="1"/>
      <sheetData sheetId="771"/>
      <sheetData sheetId="772"/>
      <sheetData sheetId="773"/>
      <sheetData sheetId="774"/>
      <sheetData sheetId="775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 refreshError="1"/>
      <sheetData sheetId="789" refreshError="1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 refreshError="1"/>
      <sheetData sheetId="897" refreshError="1"/>
      <sheetData sheetId="898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 refreshError="1"/>
      <sheetData sheetId="1158" refreshError="1"/>
      <sheetData sheetId="1159" refreshError="1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Т"/>
      <sheetName val="Форма2"/>
      <sheetName val="справка"/>
      <sheetName val="группа"/>
      <sheetName val="Water trucking 2005"/>
      <sheetName val="Ден потоки"/>
      <sheetName val="#REF"/>
      <sheetName val="5NK "/>
      <sheetName val="Титул1"/>
      <sheetName val="флормиро"/>
      <sheetName val="Hidden"/>
      <sheetName val="СписокТЭП"/>
      <sheetName val="цены14"/>
      <sheetName val="Нефть"/>
      <sheetName val="Лист2"/>
      <sheetName val="ДС МЗК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  <sheetName val="Фин. пок-ли"/>
      <sheetName val="ИсхД+"/>
      <sheetName val="Нетто3!!!"/>
      <sheetName val="Акколь"/>
      <sheetName val="QUOTE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Loans out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  <sheetName val="Авансы-1"/>
      <sheetName val="ДС МЗК"/>
      <sheetName val="Anlagevermögen"/>
      <sheetName val="ремонт 25"/>
      <sheetName val="пр 6 дох"/>
      <sheetName val="план07"/>
      <sheetName val="План произв-ва (мес.) (бюджет)"/>
      <sheetName val="Официальные курсы"/>
      <sheetName val="АУП командировочные"/>
      <sheetName val="Налоги"/>
      <sheetName val="шкала"/>
      <sheetName val="Касс книга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6НК-cт."/>
      <sheetName val="Гр5(о)"/>
      <sheetName val="AFS"/>
      <sheetName val="Additions testing"/>
      <sheetName val="Movement schedule"/>
      <sheetName val="depreciation testing"/>
      <sheetName val="Ф"/>
      <sheetName val="Собственный капитал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i-index"/>
      <sheetName val="FA Movement "/>
      <sheetName val="1_x0004__x0000__x0007__x0000__x0006__x0000__x000e__x0000_"/>
      <sheetName val="_x0009__x0000_"/>
      <sheetName val=" _x0000_"/>
      <sheetName val="Estimate"/>
      <sheetName val="XLR_NoRangeSheet"/>
      <sheetName val="Макро"/>
      <sheetName val="Займы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исп_см_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текст"/>
      <sheetName val="филиалы"/>
      <sheetName val="Сводная"/>
      <sheetName val="ФП"/>
      <sheetName val="450 (2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сетка"/>
      <sheetName val="ЦЕХА"/>
      <sheetName val="Факт-Бюджет"/>
      <sheetName val="Факт"/>
      <sheetName val="Реализация"/>
      <sheetName val="Евкарпиди "/>
      <sheetName val="без НДС"/>
      <sheetName val="Бюджет-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 refreshError="1"/>
      <sheetData sheetId="637"/>
      <sheetData sheetId="638"/>
      <sheetData sheetId="639" refreshError="1"/>
      <sheetData sheetId="640" refreshError="1"/>
      <sheetData sheetId="64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>
        <row r="13">
          <cell r="C13" t="str">
            <v/>
          </cell>
        </row>
      </sheetData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/>
      <sheetData sheetId="751"/>
      <sheetData sheetId="752"/>
      <sheetData sheetId="753"/>
      <sheetData sheetId="754" refreshError="1"/>
      <sheetData sheetId="7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Treatment Summary"/>
      <sheetName val="7.1"/>
      <sheetName val="Ф4_КБМ+АФ"/>
      <sheetName val="Справочник"/>
      <sheetName val="14_1_2_2__Услуги связи_"/>
      <sheetName val="Пром1"/>
      <sheetName val="Форма3.6"/>
      <sheetName val="Бюджет"/>
      <sheetName val="ЕдИзм"/>
      <sheetName val="Предпр"/>
      <sheetName val="#REF"/>
      <sheetName val="Assumptions"/>
      <sheetName val="Добыча нефти4"/>
      <sheetName val="исп.см.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L-1 Займ БРК инвест цели"/>
      <sheetName val="G-1"/>
      <sheetName val="1Утв ТК  Capex 07 "/>
      <sheetName val="справка"/>
      <sheetName val="группа"/>
      <sheetName val="д.7.001"/>
      <sheetName val="приложение№3"/>
      <sheetName val="Prelim Cost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Месяц"/>
      <sheetName val="Расчет2000Прямой"/>
      <sheetName val="по 2007 году план на 2008 год"/>
      <sheetName val="5NK "/>
      <sheetName val="Пр2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ОСВ"/>
      <sheetName val="Add-s test"/>
      <sheetName val="АЗФ"/>
      <sheetName val="АК"/>
      <sheetName val="Актюбе"/>
      <sheetName val="ССГПО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Sheet1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Loans out"/>
      <sheetName val="Гр5(о)"/>
      <sheetName val="Сводная"/>
      <sheetName val="свод"/>
      <sheetName val="Hidden"/>
      <sheetName val="#REF!"/>
      <sheetName val="МАТЕР.433,452"/>
      <sheetName val="ГБ"/>
      <sheetName val="мат расходы"/>
      <sheetName val="Баланс"/>
      <sheetName val="КР материалы"/>
      <sheetName val="Movements"/>
      <sheetName val="план"/>
      <sheetName val="Потребители"/>
      <sheetName val="Блоки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  <sheetName val="параметры"/>
      <sheetName val="A-20"/>
      <sheetName val="Авансы-1"/>
      <sheetName val="Тарифы и цены "/>
      <sheetName val="pp&amp;e mvt for 2003"/>
      <sheetName val="2.2 ОтклОТМ"/>
      <sheetName val="1.3.2 ОТМ"/>
      <sheetName val="29"/>
      <sheetName val="22"/>
      <sheetName val="UNITPRICES"/>
      <sheetName val="константы"/>
      <sheetName val="Финпоки1"/>
      <sheetName val="янв 07"/>
      <sheetName val="Информация по введенным добываю"/>
      <sheetName val="общ"/>
      <sheetName val="Лист2"/>
      <sheetName val="финпл "/>
      <sheetName val="макропоказ"/>
      <sheetName val="3а"/>
      <sheetName val="4а"/>
      <sheetName val="5"/>
      <sheetName val="Налоги на транспорт"/>
      <sheetName val="ПО НОВОМУ ШТАТНОМУ"/>
      <sheetName val="34-143"/>
      <sheetName val="PYTB"/>
      <sheetName val="101"/>
      <sheetName val="КОРП-1"/>
      <sheetName val="ковер"/>
      <sheetName val="СПгнг"/>
      <sheetName val="ИнвестицииСвод"/>
      <sheetName val="План закупок 2012"/>
      <sheetName val="общ.фонд  "/>
      <sheetName val="собственный капитал"/>
      <sheetName val="потр"/>
      <sheetName val="СН"/>
      <sheetName val="ДОУП_111-2_1405"/>
      <sheetName val="ДОУП_111-2_1405,,"/>
      <sheetName val="Лист4"/>
      <sheetName val="бензин по авто"/>
      <sheetName val="Др адм"/>
      <sheetName val="Осн.ср-ва"/>
      <sheetName val="- 1 -"/>
      <sheetName val="Осн"/>
      <sheetName val="МО 0012"/>
      <sheetName val="МТ_CapexDepreciation"/>
      <sheetName val="МУНАЙТАС L-1"/>
      <sheetName val="все-доб.осн ГТМ (+-) (2)"/>
      <sheetName val="Other AR"/>
      <sheetName val="Lease AP"/>
      <sheetName val="Другие"/>
      <sheetName val="Прочие"/>
      <sheetName val="Const"/>
      <sheetName val="Расчеты"/>
      <sheetName val="ИсхД+"/>
      <sheetName val="Нетто3!!!"/>
      <sheetName val="4. NWABC"/>
      <sheetName val="3310"/>
      <sheetName val="фев"/>
      <sheetName val="зп"/>
      <sheetName val="14_1_2_2_(Услуги_связи)5"/>
      <sheetName val="поставка_сравн132"/>
      <sheetName val="ТЭП_старая2"/>
      <sheetName val="из_сем2"/>
      <sheetName val="Сдача_2"/>
      <sheetName val="7_12"/>
      <sheetName val="14_1_2_2__Услуги_связи_2"/>
      <sheetName val="Treatment_Summary2"/>
      <sheetName val="Форма3_62"/>
      <sheetName val="__2_3_22"/>
      <sheetName val="Добыча_нефти42"/>
      <sheetName val="Income_$2"/>
      <sheetName val="2_БО2"/>
      <sheetName val="10_БО_(kzt)2"/>
      <sheetName val="1кв__2"/>
      <sheetName val="2кв_2"/>
      <sheetName val="Инв_вл_тыс_ед2"/>
      <sheetName val="вход_параметры2"/>
      <sheetName val="L-1_Займ_БРК_инвест_цели2"/>
      <sheetName val="исп_см_2"/>
      <sheetName val="д_7_0012"/>
      <sheetName val="1Утв_ТК__Capex_07_2"/>
      <sheetName val="Фонд_15гор2"/>
      <sheetName val="Фонд_Кар-с2"/>
      <sheetName val="Фонд_Купола2"/>
      <sheetName val="Фонд_14_гор_2"/>
      <sheetName val="Фонд_16_гор_2"/>
      <sheetName val="Фонд_17_гор_2"/>
      <sheetName val="Фонд_18_гор_2"/>
      <sheetName val="Статьи_затрат2"/>
      <sheetName val="Справка_ИЦА2"/>
      <sheetName val="Prelim_Cost2"/>
      <sheetName val="по_2007_году_план_на_2008_год2"/>
      <sheetName val="5NK_2"/>
      <sheetName val="Add-s_test2"/>
      <sheetName val="БиВи_(290)1"/>
      <sheetName val="май_2031"/>
      <sheetName val="Форма_31"/>
      <sheetName val="Форма_21"/>
      <sheetName val="Базовые_данные2"/>
      <sheetName val="Зам_нгду-11"/>
      <sheetName val="Зам_ОЭПУ(доб)1"/>
      <sheetName val="тех_режим1"/>
      <sheetName val="Зам_нгду-2(наг)1"/>
      <sheetName val="исходные_данные1"/>
      <sheetName val="I__Прогноз_доходов1"/>
      <sheetName val="МодельППП_(Свод)1"/>
      <sheetName val="общие_данные1"/>
      <sheetName val="450_(2)1"/>
      <sheetName val="ввод-вывод_ОС_авг2004-_20051"/>
      <sheetName val="BS_new1"/>
      <sheetName val="2007_0,011"/>
      <sheetName val="Loans_out1"/>
      <sheetName val="2_8__стр-ра_себестоимости1"/>
      <sheetName val="МАТЕР_433,4521"/>
      <sheetName val="мат_расходы1"/>
      <sheetName val="Спр__пласт1"/>
      <sheetName val="РСза_6-м_2012"/>
      <sheetName val="_2_3_2"/>
      <sheetName val="факт_2005_г_"/>
      <sheetName val="КР_материалы"/>
      <sheetName val="Форма_181"/>
      <sheetName val="3_ФОТ"/>
      <sheetName val="4_Налоги"/>
      <sheetName val="Исполнение_по_БЕ"/>
      <sheetName val="План_ГЗ1"/>
      <sheetName val="2_2_ОтклОТМ"/>
      <sheetName val="1_3_2_ОТМ"/>
      <sheetName val="ИП_ДО_БЛ_"/>
      <sheetName val="1_вариант__2009_1"/>
      <sheetName val="Перем__затр"/>
      <sheetName val="Ком_плат"/>
      <sheetName val="0__Данные"/>
      <sheetName val="доп_дан_"/>
      <sheetName val="Бонды_стр_341"/>
      <sheetName val="Тарифы_и_цены_"/>
      <sheetName val="Информация_по_введенным_добываю"/>
      <sheetName val="янв_07"/>
      <sheetName val="pp&amp;e_mvt_for_2003"/>
      <sheetName val="2_2_ОтклОТМ1"/>
      <sheetName val="1_3_2_ОТМ1"/>
      <sheetName val="Остатки_по_бухучету"/>
      <sheetName val="ПО_НОВОМУ_ШТАТНОМУ"/>
      <sheetName val="собственный_капитал"/>
      <sheetName val="План_закупок_2012"/>
      <sheetName val="общ_фонд__"/>
      <sheetName val="Налоги_на_транспорт"/>
      <sheetName val="МО_0012"/>
      <sheetName val="МУНАЙТАС_L-1"/>
      <sheetName val="все-доб_осн_ГТМ_(+-)_(2)"/>
      <sheetName val="14_1_2_2_(Услуги_связи)6"/>
      <sheetName val="поставка_сравн133"/>
      <sheetName val="ТЭП_старая3"/>
      <sheetName val="из_сем3"/>
      <sheetName val="Сдача_3"/>
      <sheetName val="7_13"/>
      <sheetName val="14_1_2_2__Услуги_связи_3"/>
      <sheetName val="Treatment_Summary3"/>
      <sheetName val="Форма3_63"/>
      <sheetName val="__2_3_23"/>
      <sheetName val="Добыча_нефти43"/>
      <sheetName val="Income_$3"/>
      <sheetName val="2_БО3"/>
      <sheetName val="10_БО_(kzt)3"/>
      <sheetName val="1кв__3"/>
      <sheetName val="2кв_3"/>
      <sheetName val="Инв_вл_тыс_ед3"/>
      <sheetName val="вход_параметры3"/>
      <sheetName val="L-1_Займ_БРК_инвест_цели3"/>
      <sheetName val="исп_см_3"/>
      <sheetName val="д_7_0013"/>
      <sheetName val="1Утв_ТК__Capex_07_3"/>
      <sheetName val="Фонд_15гор3"/>
      <sheetName val="Фонд_Кар-с3"/>
      <sheetName val="Фонд_Купола3"/>
      <sheetName val="Фонд_14_гор_3"/>
      <sheetName val="Фонд_16_гор_3"/>
      <sheetName val="Фонд_17_гор_3"/>
      <sheetName val="Фонд_18_гор_3"/>
      <sheetName val="Статьи_затрат3"/>
      <sheetName val="Справка_ИЦА3"/>
      <sheetName val="Prelim_Cost3"/>
      <sheetName val="по_2007_году_план_на_2008_год3"/>
      <sheetName val="5NK_3"/>
      <sheetName val="Add-s_test3"/>
      <sheetName val="БиВи_(290)2"/>
      <sheetName val="май_2032"/>
      <sheetName val="Форма_32"/>
      <sheetName val="Форма_22"/>
      <sheetName val="Базовые_данные3"/>
      <sheetName val="Зам_нгду-12"/>
      <sheetName val="Зам_ОЭПУ(доб)2"/>
      <sheetName val="тех_режим2"/>
      <sheetName val="Зам_нгду-2(наг)2"/>
      <sheetName val="исходные_данные2"/>
      <sheetName val="I__Прогноз_доходов2"/>
      <sheetName val="МодельППП_(Свод)2"/>
      <sheetName val="общие_данные2"/>
      <sheetName val="450_(2)2"/>
      <sheetName val="ввод-вывод_ОС_авг2004-_20052"/>
      <sheetName val="BS_new2"/>
      <sheetName val="2007_0,012"/>
      <sheetName val="Loans_out2"/>
      <sheetName val="2_8__стр-ра_себестоимости2"/>
      <sheetName val="МАТЕР_433,4522"/>
      <sheetName val="мат_расходы2"/>
      <sheetName val="Спр__пласт2"/>
      <sheetName val="РСза_6-м_20121"/>
      <sheetName val="_2_3_21"/>
      <sheetName val="факт_2005_г_1"/>
      <sheetName val="КР_материалы1"/>
      <sheetName val="Форма_182"/>
      <sheetName val="3_ФОТ1"/>
      <sheetName val="4_Налоги1"/>
      <sheetName val="Исполнение_по_БЕ1"/>
      <sheetName val="План_ГЗ2"/>
      <sheetName val="2_2_ОтклОТМ2"/>
      <sheetName val="1_3_2_ОТМ2"/>
      <sheetName val="ИП_ДО_БЛ_1"/>
      <sheetName val="1_вариант__2009_2"/>
      <sheetName val="Перем__затр1"/>
      <sheetName val="Ком_плат1"/>
      <sheetName val="0__Данные1"/>
      <sheetName val="доп_дан_1"/>
      <sheetName val="Бонды_стр_3411"/>
      <sheetName val="Тарифы_и_цены_1"/>
      <sheetName val="Информация_по_введенным_добыва1"/>
      <sheetName val="янв_071"/>
      <sheetName val="pp&amp;e_mvt_for_20031"/>
      <sheetName val="2_2_ОтклОТМ3"/>
      <sheetName val="1_3_2_ОТМ3"/>
      <sheetName val="Остатки_по_бухучету1"/>
      <sheetName val="ПО_НОВОМУ_ШТАТНОМУ1"/>
      <sheetName val="собственный_капитал1"/>
      <sheetName val="План_закупок_20121"/>
      <sheetName val="общ_фонд__1"/>
      <sheetName val="Налоги_на_транспорт1"/>
      <sheetName val="МО_00121"/>
      <sheetName val="МУНАЙТАС_L-11"/>
      <sheetName val="все-доб_осн_ГТМ_(+-)_(2)1"/>
      <sheetName val="финпл_"/>
      <sheetName val="-_1_-"/>
      <sheetName val="постоянные затраты"/>
      <sheetName val="иркутск"/>
      <sheetName val="расчет %"/>
      <sheetName val="Capex_KZT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 refreshError="1"/>
      <sheetData sheetId="539" refreshError="1"/>
      <sheetData sheetId="540" refreshError="1"/>
      <sheetData sheetId="54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СПгнг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Prelim Cost"/>
      <sheetName val="#ССЫЛКА"/>
      <sheetName val="бартер"/>
      <sheetName val="Сверка"/>
      <sheetName val="1 класс"/>
      <sheetName val="2 класс"/>
      <sheetName val="3 класс"/>
      <sheetName val="4 класс"/>
      <sheetName val="5 класс"/>
      <sheetName val="Штатное 2012-2015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Сеть"/>
      <sheetName val="общие данные"/>
      <sheetName val="смета"/>
      <sheetName val="табель"/>
      <sheetName val="FES"/>
      <sheetName val="Loans out"/>
      <sheetName val="МодельППП (Свод)"/>
      <sheetName val="Форма1"/>
      <sheetName val="14.1.2.2.(Услуги связи)"/>
      <sheetName val="10 БО (kzt)"/>
      <sheetName val="Баланс"/>
      <sheetName val="Бюджет"/>
      <sheetName val="Лист1"/>
      <sheetName val="2_2_ОтклОТМ"/>
      <sheetName val="1_3_2_ОТМ"/>
      <sheetName val="1кв. "/>
      <sheetName val="2кв."/>
      <sheetName val="Потребители"/>
      <sheetName val="Блоки"/>
      <sheetName val="Sheet5"/>
      <sheetName val="Cash flow 2011"/>
      <sheetName val="VLOOKUP"/>
      <sheetName val="INPUTMASTER"/>
      <sheetName val="КБ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Datasheet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WBS elements RS-v.02A"/>
      <sheetName val="Balance Sheet"/>
      <sheetName val="Sales F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Заполните"/>
      <sheetName val="План"/>
      <sheetName val="Факт"/>
      <sheetName val="Лист5"/>
      <sheetName val="глина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  <sheetName val="Содержание"/>
      <sheetName val="NOV"/>
      <sheetName val="конфир"/>
      <sheetName val="IS"/>
      <sheetName val="таблица"/>
      <sheetName val="Астана рус"/>
      <sheetName val="Алматы рус"/>
      <sheetName val="Data-in"/>
      <sheetName val="консалт"/>
      <sheetName val="Проект"/>
      <sheetName val="ati"/>
      <sheetName val="I1"/>
      <sheetName val="I2"/>
      <sheetName val="Dictionaries"/>
      <sheetName val="по 2007 году план на 2008 год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  <sheetName val="МТ_CapexDepreciation"/>
      <sheetName val="МУНАЙТАС L-1"/>
      <sheetName val="класс"/>
      <sheetName val="Scenar"/>
      <sheetName val="К сущ"/>
      <sheetName val="КВЛ ЦТТ и СТ"/>
      <sheetName val="Ком плат"/>
      <sheetName val="список"/>
      <sheetName val="Quots"/>
      <sheetName val="fa movement kyrg"/>
      <sheetName val="P&amp;L"/>
      <sheetName val="Provisions"/>
      <sheetName val="2010"/>
      <sheetName val="Налоги (ФД)2013"/>
      <sheetName val="расчет налогов транс"/>
      <sheetName val="Астана_рус"/>
      <sheetName val="Алматы_рус"/>
      <sheetName val=" 2019 на 24"/>
      <sheetName val="ремонт 25"/>
      <sheetName val="Факт 2017"/>
      <sheetName val="финпл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>
        <row r="3">
          <cell r="A3">
            <v>1</v>
          </cell>
        </row>
      </sheetData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 refreshError="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/>
      <sheetData sheetId="470" refreshError="1"/>
      <sheetData sheetId="471" refreshError="1"/>
      <sheetData sheetId="47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Способ закупки"/>
      <sheetName val="ЕдИзм"/>
      <sheetName val="Предпр"/>
      <sheetName val="табель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баки _2_"/>
      <sheetName val="ИД"/>
      <sheetName val="Prelim Cost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сетка"/>
      <sheetName val="ЭКРБ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  <sheetName val="пробег м расх"/>
      <sheetName val="пробмч по город"/>
      <sheetName val="янв (2)"/>
      <sheetName val="Список документов"/>
      <sheetName val="исп_см_"/>
      <sheetName val="ремонт_25"/>
      <sheetName val="пр_6_дох"/>
      <sheetName val="Касс_книга"/>
      <sheetName val="ремон "/>
      <sheetName val="Utility"/>
      <sheetName val="ремон_x0009_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ЦЕХА"/>
      <sheetName val="Приложение 7 (ЕНП)"/>
      <sheetName val="ДС МЗК"/>
      <sheetName val="Anlagevermögen"/>
      <sheetName val="name"/>
      <sheetName val="Sample"/>
      <sheetName val="Свод за 2008г"/>
      <sheetName val="Справочник 2601"/>
      <sheetName val="_x0003__x0004_"/>
      <sheetName val="07_Расчет ПО и оборуд. (сводно)"/>
      <sheetName val="s"/>
      <sheetName val="К сущ"/>
      <sheetName val="2003 (215862 тн)"/>
      <sheetName val="Расчет"/>
      <sheetName val="Цехи КМ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 refreshError="1"/>
      <sheetData sheetId="398" refreshError="1"/>
      <sheetData sheetId="399" refreshError="1"/>
      <sheetData sheetId="400" refreshError="1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/>
      <sheetData sheetId="725"/>
      <sheetData sheetId="726"/>
      <sheetData sheetId="727"/>
      <sheetData sheetId="728" refreshError="1"/>
      <sheetData sheetId="729" refreshError="1"/>
      <sheetData sheetId="730"/>
      <sheetData sheetId="731" refreshError="1"/>
      <sheetData sheetId="732" refreshError="1"/>
      <sheetData sheetId="733" refreshError="1"/>
      <sheetData sheetId="734">
        <row r="13">
          <cell r="C13" t="str">
            <v/>
          </cell>
        </row>
      </sheetData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Лв 1715 (сб)"/>
      <sheetName val="справка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  <sheetName val="60701"/>
      <sheetName val="Движение ОС"/>
      <sheetName val="#REF!"/>
      <sheetName val="\USER\MANAT\CREDITY\REGION\ARHI"/>
      <sheetName val="N-200.1"/>
      <sheetName val="N-500.1"/>
      <sheetName val="depreciation testing"/>
      <sheetName val="PV-date"/>
      <sheetName val="8210.09"/>
      <sheetName val="ОС и ИН (120)"/>
      <sheetName val="технический-НЕ УДАЛЯТЬ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  <sheetName val="Исходные"/>
      <sheetName val="Hidden"/>
      <sheetName val="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Debt"/>
      <sheetName val="1 (2)"/>
      <sheetName val="Ставки"/>
      <sheetName val="Баланс"/>
      <sheetName val="Тип обучения"/>
      <sheetName val="B-4"/>
      <sheetName val="1.401.2"/>
      <sheetName val="АНАЛИТ"/>
      <sheetName val="O10.2_VAT on advances"/>
      <sheetName val="O18 PIT"/>
      <sheetName val="Списки"/>
      <sheetName val="Перечень данных"/>
      <sheetName val="Q6_Interest recalc"/>
      <sheetName val="Data"/>
      <sheetName val="Face"/>
      <sheetName val="MAIN"/>
      <sheetName val="авансы выданные-1"/>
      <sheetName val="Деб-1"/>
      <sheetName val="ППД"/>
      <sheetName val="райхан"/>
      <sheetName val="тбд"/>
      <sheetName val="сетка"/>
      <sheetName val="пробег м расх"/>
      <sheetName val="пробмч по город"/>
      <sheetName val="Справочник 2601"/>
      <sheetName val="Sheet2"/>
      <sheetName val="Лист3"/>
      <sheetName val="Нефть"/>
      <sheetName val="13 NGDO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170"/>
  <sheetViews>
    <sheetView tabSelected="1" zoomScale="80" zoomScaleNormal="80" zoomScaleSheetLayoutView="80" workbookViewId="0">
      <selection activeCell="A30" sqref="A30"/>
    </sheetView>
  </sheetViews>
  <sheetFormatPr defaultColWidth="9.42578125" defaultRowHeight="12.75" outlineLevelRow="2" x14ac:dyDescent="0.2"/>
  <cols>
    <col min="1" max="1" width="81.5703125" style="8" customWidth="1"/>
    <col min="2" max="2" width="9.85546875" style="7" customWidth="1"/>
    <col min="3" max="3" width="21.42578125" style="3" customWidth="1"/>
    <col min="4" max="4" width="24" style="16" customWidth="1"/>
    <col min="5" max="5" width="13.5703125" style="13" bestFit="1" customWidth="1"/>
    <col min="6" max="6" width="13" style="13" customWidth="1"/>
    <col min="7" max="7" width="9.42578125" style="7"/>
    <col min="8" max="8" width="16.42578125" style="7" bestFit="1" customWidth="1"/>
    <col min="9" max="9" width="19.5703125" style="7" customWidth="1"/>
    <col min="10" max="16384" width="9.42578125" style="7"/>
  </cols>
  <sheetData>
    <row r="1" spans="1:9" x14ac:dyDescent="0.2">
      <c r="A1" s="1"/>
      <c r="B1" s="2"/>
      <c r="D1" s="4" t="s">
        <v>90</v>
      </c>
      <c r="E1" s="5"/>
      <c r="F1" s="5"/>
      <c r="G1" s="6"/>
      <c r="H1" s="6"/>
      <c r="I1" s="6"/>
    </row>
    <row r="2" spans="1:9" x14ac:dyDescent="0.2">
      <c r="A2" s="1"/>
      <c r="B2" s="2"/>
      <c r="D2" s="4" t="s">
        <v>91</v>
      </c>
      <c r="E2" s="5"/>
      <c r="F2" s="5"/>
      <c r="G2" s="6"/>
      <c r="H2" s="6"/>
      <c r="I2" s="6"/>
    </row>
    <row r="3" spans="1:9" x14ac:dyDescent="0.2">
      <c r="A3" s="1"/>
      <c r="B3" s="2"/>
      <c r="D3" s="4" t="s">
        <v>92</v>
      </c>
      <c r="E3" s="5"/>
      <c r="F3" s="5"/>
      <c r="G3" s="6"/>
      <c r="H3" s="6"/>
      <c r="I3" s="6"/>
    </row>
    <row r="4" spans="1:9" x14ac:dyDescent="0.2">
      <c r="C4" s="9"/>
      <c r="D4" s="10"/>
      <c r="E4" s="5"/>
      <c r="F4" s="5"/>
      <c r="G4" s="6"/>
      <c r="H4" s="6"/>
      <c r="I4" s="6"/>
    </row>
    <row r="5" spans="1:9" x14ac:dyDescent="0.2">
      <c r="C5" s="9"/>
      <c r="D5" s="10" t="s">
        <v>90</v>
      </c>
      <c r="E5" s="5"/>
      <c r="F5" s="5"/>
      <c r="G5" s="6"/>
      <c r="H5" s="6"/>
      <c r="I5" s="6"/>
    </row>
    <row r="6" spans="1:9" x14ac:dyDescent="0.2">
      <c r="C6" s="9"/>
      <c r="D6" s="10" t="s">
        <v>93</v>
      </c>
      <c r="E6" s="5"/>
      <c r="F6" s="5"/>
      <c r="G6" s="6"/>
      <c r="H6" s="6"/>
      <c r="I6" s="6"/>
    </row>
    <row r="7" spans="1:9" x14ac:dyDescent="0.2">
      <c r="C7" s="9"/>
      <c r="D7" s="10" t="s">
        <v>94</v>
      </c>
      <c r="E7" s="5"/>
      <c r="F7" s="5"/>
      <c r="G7" s="6"/>
      <c r="H7" s="6"/>
      <c r="I7" s="6"/>
    </row>
    <row r="8" spans="1:9" x14ac:dyDescent="0.2">
      <c r="A8" s="1"/>
      <c r="B8" s="2"/>
      <c r="C8" s="11"/>
      <c r="D8" s="12"/>
    </row>
    <row r="9" spans="1:9" x14ac:dyDescent="0.2">
      <c r="A9" s="1"/>
      <c r="B9" s="2"/>
      <c r="C9" s="14" t="s">
        <v>0</v>
      </c>
      <c r="D9" s="10" t="s">
        <v>95</v>
      </c>
    </row>
    <row r="10" spans="1:9" ht="25.5" x14ac:dyDescent="0.2">
      <c r="A10" s="1" t="s">
        <v>96</v>
      </c>
      <c r="B10" s="2"/>
      <c r="C10" s="15" t="s">
        <v>97</v>
      </c>
    </row>
    <row r="11" spans="1:9" ht="51" x14ac:dyDescent="0.2">
      <c r="A11" s="1" t="s">
        <v>98</v>
      </c>
      <c r="B11" s="2"/>
      <c r="C11" s="15" t="s">
        <v>99</v>
      </c>
    </row>
    <row r="12" spans="1:9" x14ac:dyDescent="0.2">
      <c r="A12" s="1" t="s">
        <v>100</v>
      </c>
      <c r="B12" s="2"/>
      <c r="C12" s="15" t="s">
        <v>101</v>
      </c>
    </row>
    <row r="13" spans="1:9" ht="15.75" customHeight="1" x14ac:dyDescent="0.2">
      <c r="A13" s="1" t="s">
        <v>102</v>
      </c>
      <c r="B13" s="2"/>
      <c r="C13" s="15" t="s">
        <v>103</v>
      </c>
      <c r="D13" s="17"/>
    </row>
    <row r="14" spans="1:9" x14ac:dyDescent="0.2">
      <c r="A14" s="1" t="s">
        <v>104</v>
      </c>
      <c r="B14" s="2"/>
      <c r="C14" s="15" t="s">
        <v>105</v>
      </c>
      <c r="D14" s="17"/>
    </row>
    <row r="15" spans="1:9" x14ac:dyDescent="0.2">
      <c r="A15" s="1" t="s">
        <v>106</v>
      </c>
      <c r="B15" s="2"/>
      <c r="C15" s="18">
        <v>3850</v>
      </c>
      <c r="D15" s="17"/>
    </row>
    <row r="16" spans="1:9" x14ac:dyDescent="0.2">
      <c r="A16" s="1" t="s">
        <v>107</v>
      </c>
      <c r="B16" s="2"/>
      <c r="C16" s="15" t="s">
        <v>109</v>
      </c>
      <c r="D16" s="17"/>
    </row>
    <row r="17" spans="1:6" ht="51" x14ac:dyDescent="0.2">
      <c r="A17" s="1" t="s">
        <v>108</v>
      </c>
      <c r="B17" s="2"/>
      <c r="C17" s="15" t="s">
        <v>110</v>
      </c>
      <c r="D17" s="17"/>
    </row>
    <row r="18" spans="1:6" x14ac:dyDescent="0.2">
      <c r="A18" s="1"/>
      <c r="B18" s="2"/>
      <c r="C18" s="19"/>
      <c r="D18" s="17"/>
    </row>
    <row r="19" spans="1:6" x14ac:dyDescent="0.2">
      <c r="A19" s="20" t="s">
        <v>111</v>
      </c>
      <c r="B19" s="21"/>
      <c r="C19" s="21"/>
      <c r="D19" s="21"/>
    </row>
    <row r="20" spans="1:6" x14ac:dyDescent="0.2">
      <c r="A20" s="22" t="s">
        <v>112</v>
      </c>
      <c r="B20" s="23"/>
      <c r="C20" s="24">
        <v>45657</v>
      </c>
      <c r="D20" s="23"/>
    </row>
    <row r="21" spans="1:6" x14ac:dyDescent="0.2">
      <c r="A21" s="25"/>
      <c r="B21" s="26"/>
      <c r="C21" s="26"/>
      <c r="D21" s="27" t="s">
        <v>234</v>
      </c>
    </row>
    <row r="22" spans="1:6" s="29" customFormat="1" ht="25.5" customHeight="1" x14ac:dyDescent="0.2">
      <c r="A22" s="303" t="s">
        <v>113</v>
      </c>
      <c r="B22" s="303" t="s">
        <v>114</v>
      </c>
      <c r="C22" s="303" t="s">
        <v>139</v>
      </c>
      <c r="D22" s="303" t="s">
        <v>115</v>
      </c>
      <c r="E22" s="28"/>
      <c r="F22" s="28"/>
    </row>
    <row r="23" spans="1:6" s="29" customFormat="1" x14ac:dyDescent="0.2">
      <c r="A23" s="304"/>
      <c r="B23" s="304"/>
      <c r="C23" s="304"/>
      <c r="D23" s="304"/>
      <c r="E23" s="28"/>
      <c r="F23" s="28"/>
    </row>
    <row r="24" spans="1:6" s="34" customFormat="1" x14ac:dyDescent="0.2">
      <c r="A24" s="30" t="s">
        <v>116</v>
      </c>
      <c r="B24" s="31"/>
      <c r="C24" s="32"/>
      <c r="D24" s="32"/>
      <c r="E24" s="33"/>
      <c r="F24" s="33"/>
    </row>
    <row r="25" spans="1:6" x14ac:dyDescent="0.2">
      <c r="A25" s="35" t="s">
        <v>140</v>
      </c>
      <c r="B25" s="36" t="s">
        <v>1</v>
      </c>
      <c r="C25" s="37">
        <v>8114810</v>
      </c>
      <c r="D25" s="37">
        <v>17752691</v>
      </c>
    </row>
    <row r="26" spans="1:6" x14ac:dyDescent="0.2">
      <c r="A26" s="35" t="s">
        <v>141</v>
      </c>
      <c r="B26" s="36" t="s">
        <v>2</v>
      </c>
      <c r="C26" s="38">
        <f>SUM(C27:C31)</f>
        <v>233629</v>
      </c>
      <c r="D26" s="38">
        <f>SUM(D27:D31)</f>
        <v>172166</v>
      </c>
    </row>
    <row r="27" spans="1:6" outlineLevel="1" x14ac:dyDescent="0.2">
      <c r="A27" s="35" t="s">
        <v>117</v>
      </c>
      <c r="B27" s="36"/>
      <c r="C27" s="38">
        <v>19939</v>
      </c>
      <c r="D27" s="38"/>
    </row>
    <row r="28" spans="1:6" outlineLevel="1" x14ac:dyDescent="0.2">
      <c r="A28" s="35" t="s">
        <v>120</v>
      </c>
      <c r="B28" s="36"/>
      <c r="C28" s="38">
        <v>152356</v>
      </c>
      <c r="D28" s="38">
        <v>96378</v>
      </c>
    </row>
    <row r="29" spans="1:6" ht="25.5" outlineLevel="1" x14ac:dyDescent="0.2">
      <c r="A29" s="35" t="s">
        <v>121</v>
      </c>
      <c r="B29" s="36"/>
      <c r="C29" s="38">
        <v>0</v>
      </c>
      <c r="D29" s="38">
        <v>0</v>
      </c>
    </row>
    <row r="30" spans="1:6" outlineLevel="1" x14ac:dyDescent="0.2">
      <c r="A30" s="35" t="s">
        <v>122</v>
      </c>
      <c r="B30" s="36"/>
      <c r="C30" s="38">
        <v>60611</v>
      </c>
      <c r="D30" s="38">
        <v>75065</v>
      </c>
    </row>
    <row r="31" spans="1:6" outlineLevel="1" x14ac:dyDescent="0.2">
      <c r="A31" s="35" t="s">
        <v>123</v>
      </c>
      <c r="B31" s="36"/>
      <c r="C31" s="38">
        <v>723</v>
      </c>
      <c r="D31" s="38">
        <v>723</v>
      </c>
    </row>
    <row r="32" spans="1:6" x14ac:dyDescent="0.2">
      <c r="A32" s="35" t="s">
        <v>142</v>
      </c>
      <c r="B32" s="36" t="s">
        <v>3</v>
      </c>
      <c r="C32" s="38"/>
      <c r="D32" s="38"/>
    </row>
    <row r="33" spans="1:8" x14ac:dyDescent="0.2">
      <c r="A33" s="35" t="s">
        <v>143</v>
      </c>
      <c r="B33" s="36" t="s">
        <v>4</v>
      </c>
      <c r="C33" s="38"/>
      <c r="D33" s="38"/>
    </row>
    <row r="34" spans="1:8" x14ac:dyDescent="0.2">
      <c r="A34" s="263" t="s">
        <v>124</v>
      </c>
      <c r="B34" s="36" t="s">
        <v>5</v>
      </c>
      <c r="C34" s="38"/>
      <c r="D34" s="38"/>
    </row>
    <row r="35" spans="1:8" x14ac:dyDescent="0.2">
      <c r="A35" s="263" t="s">
        <v>144</v>
      </c>
      <c r="B35" s="36" t="s">
        <v>6</v>
      </c>
      <c r="C35" s="39"/>
      <c r="D35" s="39"/>
    </row>
    <row r="36" spans="1:8" x14ac:dyDescent="0.2">
      <c r="A36" s="263" t="s">
        <v>125</v>
      </c>
      <c r="B36" s="36" t="s">
        <v>7</v>
      </c>
      <c r="C36" s="40">
        <f>SUM(C37:C38)</f>
        <v>13544992</v>
      </c>
      <c r="D36" s="40">
        <f>SUM(D37:D38)</f>
        <v>7927037</v>
      </c>
    </row>
    <row r="37" spans="1:8" s="44" customFormat="1" outlineLevel="1" x14ac:dyDescent="0.2">
      <c r="A37" s="262" t="s">
        <v>126</v>
      </c>
      <c r="B37" s="41"/>
      <c r="C37" s="42">
        <v>13537794</v>
      </c>
      <c r="D37" s="42">
        <v>7872650</v>
      </c>
      <c r="E37" s="43"/>
      <c r="F37" s="43"/>
    </row>
    <row r="38" spans="1:8" s="44" customFormat="1" outlineLevel="1" x14ac:dyDescent="0.2">
      <c r="A38" s="264" t="s">
        <v>127</v>
      </c>
      <c r="B38" s="45"/>
      <c r="C38" s="46">
        <v>7198</v>
      </c>
      <c r="D38" s="46">
        <v>54387</v>
      </c>
      <c r="E38" s="47"/>
      <c r="F38" s="47"/>
      <c r="G38" s="48"/>
      <c r="H38" s="49"/>
    </row>
    <row r="39" spans="1:8" x14ac:dyDescent="0.2">
      <c r="A39" s="263" t="s">
        <v>128</v>
      </c>
      <c r="B39" s="50" t="s">
        <v>8</v>
      </c>
      <c r="C39" s="51">
        <v>33435</v>
      </c>
      <c r="D39" s="51">
        <v>44829</v>
      </c>
      <c r="E39" s="47"/>
      <c r="F39" s="47"/>
      <c r="G39" s="6"/>
      <c r="H39" s="6"/>
    </row>
    <row r="40" spans="1:8" x14ac:dyDescent="0.2">
      <c r="A40" s="263" t="s">
        <v>145</v>
      </c>
      <c r="B40" s="50" t="s">
        <v>9</v>
      </c>
      <c r="C40" s="51"/>
      <c r="D40" s="51"/>
      <c r="E40" s="47"/>
      <c r="F40" s="47"/>
      <c r="G40" s="6"/>
      <c r="H40" s="6"/>
    </row>
    <row r="41" spans="1:8" x14ac:dyDescent="0.2">
      <c r="A41" s="265" t="s">
        <v>129</v>
      </c>
      <c r="B41" s="50" t="s">
        <v>10</v>
      </c>
      <c r="C41" s="51">
        <v>1587251</v>
      </c>
      <c r="D41" s="51">
        <v>3716089</v>
      </c>
      <c r="E41" s="47"/>
      <c r="F41" s="47"/>
      <c r="G41" s="6"/>
      <c r="H41" s="6"/>
    </row>
    <row r="42" spans="1:8" x14ac:dyDescent="0.2">
      <c r="A42" s="265" t="s">
        <v>130</v>
      </c>
      <c r="B42" s="52" t="s">
        <v>11</v>
      </c>
      <c r="C42" s="51">
        <v>36249150</v>
      </c>
      <c r="D42" s="51">
        <v>35532073</v>
      </c>
      <c r="E42" s="53"/>
      <c r="F42" s="53"/>
      <c r="G42" s="6"/>
      <c r="H42" s="6"/>
    </row>
    <row r="43" spans="1:8" x14ac:dyDescent="0.2">
      <c r="A43" s="266" t="s">
        <v>131</v>
      </c>
      <c r="B43" s="52" t="s">
        <v>12</v>
      </c>
      <c r="C43" s="51"/>
      <c r="D43" s="51"/>
      <c r="E43" s="53"/>
      <c r="F43" s="53"/>
      <c r="G43" s="6"/>
      <c r="H43" s="6"/>
    </row>
    <row r="44" spans="1:8" x14ac:dyDescent="0.2">
      <c r="A44" s="266" t="s">
        <v>146</v>
      </c>
      <c r="B44" s="52" t="s">
        <v>13</v>
      </c>
      <c r="C44" s="51">
        <f>SUM(C45:C46)</f>
        <v>10787141</v>
      </c>
      <c r="D44" s="51">
        <f>SUM(D45:D46)</f>
        <v>6344141</v>
      </c>
      <c r="E44" s="53"/>
      <c r="F44" s="53"/>
      <c r="G44" s="49"/>
      <c r="H44" s="6"/>
    </row>
    <row r="45" spans="1:8" x14ac:dyDescent="0.2">
      <c r="A45" s="267" t="s">
        <v>146</v>
      </c>
      <c r="B45" s="55"/>
      <c r="C45" s="56">
        <v>3734413</v>
      </c>
      <c r="D45" s="56">
        <v>1295528</v>
      </c>
      <c r="E45" s="57"/>
      <c r="F45" s="57"/>
      <c r="G45" s="49"/>
      <c r="H45" s="58"/>
    </row>
    <row r="46" spans="1:8" x14ac:dyDescent="0.2">
      <c r="A46" s="267" t="s">
        <v>132</v>
      </c>
      <c r="B46" s="55"/>
      <c r="C46" s="56">
        <v>7052728</v>
      </c>
      <c r="D46" s="56">
        <v>5048613</v>
      </c>
      <c r="E46" s="47"/>
      <c r="F46" s="47"/>
      <c r="G46" s="49"/>
      <c r="H46" s="6"/>
    </row>
    <row r="47" spans="1:8" s="34" customFormat="1" ht="25.5" x14ac:dyDescent="0.2">
      <c r="A47" s="59" t="s">
        <v>147</v>
      </c>
      <c r="B47" s="60">
        <v>100</v>
      </c>
      <c r="C47" s="61">
        <f>C25+C26+C32+C33+C34+C35+C36+C39+C40+C41+C42+C43+C44</f>
        <v>70550408</v>
      </c>
      <c r="D47" s="61">
        <f>D25+D26+D32+D33+D34+D35+D36+D39+D40+D41+D42+D43+D44</f>
        <v>71489026</v>
      </c>
      <c r="E47" s="62"/>
      <c r="F47" s="62"/>
      <c r="G47" s="63"/>
      <c r="H47" s="63"/>
    </row>
    <row r="48" spans="1:8" s="34" customFormat="1" x14ac:dyDescent="0.2">
      <c r="A48" s="59" t="s">
        <v>148</v>
      </c>
      <c r="B48" s="60">
        <v>101</v>
      </c>
      <c r="C48" s="64"/>
      <c r="D48" s="64"/>
      <c r="E48" s="62"/>
      <c r="F48" s="62"/>
      <c r="G48" s="63"/>
      <c r="H48" s="63"/>
    </row>
    <row r="49" spans="1:6" s="34" customFormat="1" x14ac:dyDescent="0.2">
      <c r="A49" s="30" t="s">
        <v>133</v>
      </c>
      <c r="B49" s="65"/>
      <c r="C49" s="32"/>
      <c r="D49" s="32"/>
      <c r="E49" s="33"/>
      <c r="F49" s="33"/>
    </row>
    <row r="50" spans="1:6" x14ac:dyDescent="0.2">
      <c r="A50" s="263" t="s">
        <v>149</v>
      </c>
      <c r="B50" s="36">
        <v>110</v>
      </c>
      <c r="C50" s="38">
        <f>SUM(C51:C56)</f>
        <v>445194</v>
      </c>
      <c r="D50" s="38">
        <f>SUM(D51:D56)</f>
        <v>310752</v>
      </c>
    </row>
    <row r="51" spans="1:6" outlineLevel="1" x14ac:dyDescent="0.2">
      <c r="A51" s="263" t="s">
        <v>135</v>
      </c>
      <c r="B51" s="36"/>
      <c r="C51" s="38"/>
      <c r="D51" s="38"/>
    </row>
    <row r="52" spans="1:6" outlineLevel="1" x14ac:dyDescent="0.2">
      <c r="A52" s="263" t="s">
        <v>134</v>
      </c>
      <c r="B52" s="36"/>
      <c r="C52" s="38">
        <v>387516</v>
      </c>
      <c r="D52" s="66">
        <v>264125</v>
      </c>
    </row>
    <row r="53" spans="1:6" outlineLevel="1" x14ac:dyDescent="0.2">
      <c r="A53" s="263" t="s">
        <v>119</v>
      </c>
      <c r="B53" s="36"/>
      <c r="C53" s="38"/>
      <c r="D53" s="66"/>
    </row>
    <row r="54" spans="1:6" ht="25.5" outlineLevel="1" x14ac:dyDescent="0.2">
      <c r="A54" s="263" t="s">
        <v>118</v>
      </c>
      <c r="B54" s="36"/>
      <c r="C54" s="38"/>
      <c r="D54" s="66"/>
    </row>
    <row r="55" spans="1:6" outlineLevel="1" x14ac:dyDescent="0.2">
      <c r="A55" s="263" t="s">
        <v>136</v>
      </c>
      <c r="B55" s="36"/>
      <c r="C55" s="38">
        <v>57678</v>
      </c>
      <c r="D55" s="66">
        <v>46627</v>
      </c>
    </row>
    <row r="56" spans="1:6" outlineLevel="1" x14ac:dyDescent="0.2">
      <c r="A56" s="263" t="s">
        <v>137</v>
      </c>
      <c r="B56" s="36"/>
      <c r="C56" s="38"/>
      <c r="D56" s="38"/>
    </row>
    <row r="57" spans="1:6" x14ac:dyDescent="0.2">
      <c r="A57" s="263" t="s">
        <v>150</v>
      </c>
      <c r="B57" s="36">
        <v>111</v>
      </c>
      <c r="C57" s="38">
        <v>103770</v>
      </c>
      <c r="D57" s="38">
        <v>103770</v>
      </c>
    </row>
    <row r="58" spans="1:6" x14ac:dyDescent="0.2">
      <c r="A58" s="263" t="s">
        <v>151</v>
      </c>
      <c r="B58" s="36">
        <v>112</v>
      </c>
      <c r="C58" s="38"/>
      <c r="D58" s="38"/>
    </row>
    <row r="59" spans="1:6" x14ac:dyDescent="0.2">
      <c r="A59" s="35" t="s">
        <v>138</v>
      </c>
      <c r="B59" s="36">
        <v>113</v>
      </c>
      <c r="C59" s="38"/>
      <c r="D59" s="38"/>
    </row>
    <row r="60" spans="1:6" x14ac:dyDescent="0.2">
      <c r="A60" s="67" t="s">
        <v>152</v>
      </c>
      <c r="B60" s="68">
        <v>114</v>
      </c>
      <c r="C60" s="69"/>
      <c r="D60" s="69"/>
    </row>
    <row r="61" spans="1:6" s="44" customFormat="1" x14ac:dyDescent="0.2">
      <c r="A61" s="70" t="s">
        <v>14</v>
      </c>
      <c r="B61" s="68">
        <v>115</v>
      </c>
      <c r="C61" s="71">
        <f>SUM(C62:C63)</f>
        <v>0</v>
      </c>
      <c r="D61" s="71">
        <f>SUM(D62:D63)</f>
        <v>6633845</v>
      </c>
      <c r="E61" s="43"/>
      <c r="F61" s="43"/>
    </row>
    <row r="62" spans="1:6" s="44" customFormat="1" outlineLevel="1" x14ac:dyDescent="0.2">
      <c r="A62" s="72" t="s">
        <v>153</v>
      </c>
      <c r="B62" s="68"/>
      <c r="C62" s="71"/>
      <c r="D62" s="71"/>
      <c r="E62" s="43"/>
      <c r="F62" s="43"/>
    </row>
    <row r="63" spans="1:6" s="44" customFormat="1" outlineLevel="1" x14ac:dyDescent="0.2">
      <c r="A63" s="72" t="s">
        <v>154</v>
      </c>
      <c r="B63" s="68"/>
      <c r="C63" s="71"/>
      <c r="D63" s="71">
        <v>6633845</v>
      </c>
      <c r="E63" s="43"/>
      <c r="F63" s="43"/>
    </row>
    <row r="64" spans="1:6" s="44" customFormat="1" x14ac:dyDescent="0.2">
      <c r="A64" s="70" t="s">
        <v>155</v>
      </c>
      <c r="B64" s="68">
        <v>116</v>
      </c>
      <c r="C64" s="71"/>
      <c r="D64" s="71"/>
      <c r="E64" s="43"/>
      <c r="F64" s="43"/>
    </row>
    <row r="65" spans="1:7" x14ac:dyDescent="0.2">
      <c r="A65" s="35" t="s">
        <v>156</v>
      </c>
      <c r="B65" s="36">
        <v>117</v>
      </c>
      <c r="C65" s="39">
        <v>0</v>
      </c>
      <c r="D65" s="39">
        <v>0</v>
      </c>
    </row>
    <row r="66" spans="1:7" s="44" customFormat="1" outlineLevel="1" x14ac:dyDescent="0.2">
      <c r="A66" s="262" t="s">
        <v>126</v>
      </c>
      <c r="B66" s="41"/>
      <c r="C66" s="42"/>
      <c r="D66" s="42"/>
      <c r="E66" s="43"/>
      <c r="F66" s="43"/>
    </row>
    <row r="67" spans="1:7" s="44" customFormat="1" outlineLevel="1" x14ac:dyDescent="0.2">
      <c r="A67" s="262" t="s">
        <v>127</v>
      </c>
      <c r="B67" s="41"/>
      <c r="C67" s="42"/>
      <c r="D67" s="42"/>
      <c r="E67" s="43"/>
      <c r="F67" s="43"/>
    </row>
    <row r="68" spans="1:7" s="44" customFormat="1" x14ac:dyDescent="0.2">
      <c r="A68" s="268" t="s">
        <v>157</v>
      </c>
      <c r="B68" s="36">
        <v>118</v>
      </c>
      <c r="C68" s="42"/>
      <c r="D68" s="42"/>
      <c r="E68" s="43"/>
      <c r="F68" s="43"/>
    </row>
    <row r="69" spans="1:7" s="44" customFormat="1" x14ac:dyDescent="0.2">
      <c r="A69" s="268" t="s">
        <v>158</v>
      </c>
      <c r="B69" s="36">
        <v>119</v>
      </c>
      <c r="C69" s="42"/>
      <c r="D69" s="42"/>
      <c r="E69" s="43"/>
      <c r="F69" s="43"/>
    </row>
    <row r="70" spans="1:7" x14ac:dyDescent="0.2">
      <c r="A70" s="35" t="s">
        <v>159</v>
      </c>
      <c r="B70" s="36">
        <v>120</v>
      </c>
      <c r="C70" s="38"/>
      <c r="D70" s="38"/>
    </row>
    <row r="71" spans="1:7" x14ac:dyDescent="0.2">
      <c r="A71" s="35" t="s">
        <v>160</v>
      </c>
      <c r="B71" s="36">
        <v>121</v>
      </c>
      <c r="C71" s="38">
        <v>29859897</v>
      </c>
      <c r="D71" s="38">
        <v>32922896</v>
      </c>
    </row>
    <row r="72" spans="1:7" x14ac:dyDescent="0.2">
      <c r="A72" s="35" t="s">
        <v>161</v>
      </c>
      <c r="B72" s="36">
        <v>122</v>
      </c>
      <c r="C72" s="38">
        <v>101541</v>
      </c>
      <c r="D72" s="38">
        <v>102470</v>
      </c>
    </row>
    <row r="73" spans="1:7" x14ac:dyDescent="0.2">
      <c r="A73" s="35" t="s">
        <v>131</v>
      </c>
      <c r="B73" s="36">
        <v>123</v>
      </c>
      <c r="C73" s="38"/>
      <c r="D73" s="38"/>
    </row>
    <row r="74" spans="1:7" x14ac:dyDescent="0.2">
      <c r="A74" s="35" t="s">
        <v>162</v>
      </c>
      <c r="B74" s="36">
        <v>124</v>
      </c>
      <c r="C74" s="38">
        <v>346949</v>
      </c>
      <c r="D74" s="38">
        <v>318712</v>
      </c>
    </row>
    <row r="75" spans="1:7" x14ac:dyDescent="0.2">
      <c r="A75" s="35" t="s">
        <v>163</v>
      </c>
      <c r="B75" s="36">
        <v>125</v>
      </c>
      <c r="C75" s="38">
        <v>495107</v>
      </c>
      <c r="D75" s="38">
        <v>440371</v>
      </c>
    </row>
    <row r="76" spans="1:7" x14ac:dyDescent="0.2">
      <c r="A76" s="35" t="s">
        <v>164</v>
      </c>
      <c r="B76" s="36">
        <v>126</v>
      </c>
      <c r="C76" s="38">
        <v>37863</v>
      </c>
      <c r="D76" s="38">
        <v>91253</v>
      </c>
    </row>
    <row r="77" spans="1:7" x14ac:dyDescent="0.2">
      <c r="A77" s="67" t="s">
        <v>165</v>
      </c>
      <c r="B77" s="68">
        <v>127</v>
      </c>
      <c r="C77" s="73">
        <f>SUM(C78:C80)</f>
        <v>6975167</v>
      </c>
      <c r="D77" s="73">
        <f>SUM(D78:D80)</f>
        <v>7005295</v>
      </c>
      <c r="G77" s="74"/>
    </row>
    <row r="78" spans="1:7" outlineLevel="1" x14ac:dyDescent="0.2">
      <c r="A78" s="262" t="s">
        <v>166</v>
      </c>
      <c r="B78" s="75"/>
      <c r="C78" s="71">
        <v>4598160</v>
      </c>
      <c r="D78" s="71">
        <v>5157331</v>
      </c>
    </row>
    <row r="79" spans="1:7" outlineLevel="1" x14ac:dyDescent="0.2">
      <c r="A79" s="269" t="s">
        <v>165</v>
      </c>
      <c r="B79" s="75"/>
      <c r="C79" s="71">
        <v>2377007</v>
      </c>
      <c r="D79" s="71">
        <v>1847964</v>
      </c>
    </row>
    <row r="80" spans="1:7" outlineLevel="1" x14ac:dyDescent="0.2">
      <c r="A80" s="76" t="s">
        <v>167</v>
      </c>
      <c r="B80" s="77"/>
      <c r="C80" s="78"/>
      <c r="D80" s="78"/>
      <c r="E80" s="47"/>
      <c r="F80" s="53"/>
      <c r="G80" s="6"/>
    </row>
    <row r="81" spans="1:6" s="34" customFormat="1" ht="25.5" x14ac:dyDescent="0.2">
      <c r="A81" s="30" t="s">
        <v>168</v>
      </c>
      <c r="B81" s="65">
        <v>200</v>
      </c>
      <c r="C81" s="79">
        <f>C50+C57+C58+C59+C60+C61+C64+C65+C68+C670+C70+C71+C72+C73+C74+C75+C76+C77+C69</f>
        <v>38365488</v>
      </c>
      <c r="D81" s="79">
        <f>D50+D57+D58+D59+D60+D61+D64+D65+D68+D670+D70+D71+D72+D73+D74+D75+D76+D77+D69</f>
        <v>47929364</v>
      </c>
      <c r="E81" s="33"/>
      <c r="F81" s="33"/>
    </row>
    <row r="82" spans="1:6" s="34" customFormat="1" x14ac:dyDescent="0.2">
      <c r="A82" s="30" t="s">
        <v>220</v>
      </c>
      <c r="B82" s="31"/>
      <c r="C82" s="79">
        <f>C81+C48+C47</f>
        <v>108915896</v>
      </c>
      <c r="D82" s="79">
        <f>D81+D48+D47</f>
        <v>119418390</v>
      </c>
      <c r="E82" s="33"/>
      <c r="F82" s="33"/>
    </row>
    <row r="83" spans="1:6" s="84" customFormat="1" ht="25.5" x14ac:dyDescent="0.2">
      <c r="A83" s="80" t="s">
        <v>169</v>
      </c>
      <c r="B83" s="81" t="s">
        <v>114</v>
      </c>
      <c r="C83" s="82"/>
      <c r="D83" s="82"/>
      <c r="E83" s="83"/>
      <c r="F83" s="83"/>
    </row>
    <row r="84" spans="1:6" s="34" customFormat="1" x14ac:dyDescent="0.2">
      <c r="A84" s="30" t="s">
        <v>170</v>
      </c>
      <c r="B84" s="31"/>
      <c r="C84" s="32"/>
      <c r="D84" s="32"/>
      <c r="E84" s="33"/>
      <c r="F84" s="33"/>
    </row>
    <row r="85" spans="1:6" x14ac:dyDescent="0.2">
      <c r="A85" s="35" t="s">
        <v>171</v>
      </c>
      <c r="B85" s="36">
        <v>210</v>
      </c>
      <c r="C85" s="39">
        <f>SUM(C86:C89)</f>
        <v>15507</v>
      </c>
      <c r="D85" s="39">
        <f>SUM(D86:D89)</f>
        <v>12829</v>
      </c>
    </row>
    <row r="86" spans="1:6" s="44" customFormat="1" outlineLevel="2" x14ac:dyDescent="0.2">
      <c r="A86" s="262" t="s">
        <v>172</v>
      </c>
      <c r="B86" s="75"/>
      <c r="C86" s="71"/>
      <c r="D86" s="71"/>
      <c r="E86" s="13"/>
      <c r="F86" s="13"/>
    </row>
    <row r="87" spans="1:6" s="44" customFormat="1" ht="25.5" outlineLevel="2" x14ac:dyDescent="0.2">
      <c r="A87" s="270" t="s">
        <v>174</v>
      </c>
      <c r="B87" s="75"/>
      <c r="C87" s="71">
        <v>15507</v>
      </c>
      <c r="D87" s="71">
        <v>12829</v>
      </c>
      <c r="E87" s="43"/>
      <c r="F87" s="43"/>
    </row>
    <row r="88" spans="1:6" s="44" customFormat="1" outlineLevel="2" x14ac:dyDescent="0.2">
      <c r="A88" s="262" t="s">
        <v>175</v>
      </c>
      <c r="B88" s="75"/>
      <c r="C88" s="71"/>
      <c r="D88" s="71"/>
      <c r="E88" s="43"/>
      <c r="F88" s="43"/>
    </row>
    <row r="89" spans="1:6" s="44" customFormat="1" outlineLevel="2" x14ac:dyDescent="0.2">
      <c r="A89" s="262" t="s">
        <v>176</v>
      </c>
      <c r="B89" s="75"/>
      <c r="C89" s="71"/>
      <c r="D89" s="71"/>
      <c r="E89" s="43"/>
      <c r="F89" s="43"/>
    </row>
    <row r="90" spans="1:6" s="44" customFormat="1" ht="25.5" outlineLevel="2" x14ac:dyDescent="0.2">
      <c r="A90" s="35" t="s">
        <v>177</v>
      </c>
      <c r="B90" s="68">
        <v>211</v>
      </c>
      <c r="C90" s="71"/>
      <c r="D90" s="71"/>
      <c r="E90" s="43"/>
      <c r="F90" s="43"/>
    </row>
    <row r="91" spans="1:6" x14ac:dyDescent="0.2">
      <c r="A91" s="35" t="s">
        <v>124</v>
      </c>
      <c r="B91" s="36">
        <v>212</v>
      </c>
      <c r="C91" s="38"/>
      <c r="D91" s="38"/>
    </row>
    <row r="92" spans="1:6" x14ac:dyDescent="0.2">
      <c r="A92" s="35" t="s">
        <v>178</v>
      </c>
      <c r="B92" s="36">
        <v>213</v>
      </c>
      <c r="C92" s="39">
        <f>SUM(C93:C94)</f>
        <v>677712</v>
      </c>
      <c r="D92" s="39">
        <f>SUM(D93:D94)</f>
        <v>862882</v>
      </c>
    </row>
    <row r="93" spans="1:6" s="44" customFormat="1" outlineLevel="1" x14ac:dyDescent="0.2">
      <c r="A93" s="262" t="s">
        <v>179</v>
      </c>
      <c r="B93" s="41"/>
      <c r="C93" s="42"/>
      <c r="D93" s="42"/>
      <c r="E93" s="13"/>
      <c r="F93" s="13"/>
    </row>
    <row r="94" spans="1:6" s="44" customFormat="1" outlineLevel="1" x14ac:dyDescent="0.2">
      <c r="A94" s="262" t="s">
        <v>180</v>
      </c>
      <c r="B94" s="41"/>
      <c r="C94" s="42">
        <v>677712</v>
      </c>
      <c r="D94" s="42">
        <v>862882</v>
      </c>
      <c r="E94" s="13"/>
      <c r="F94" s="43"/>
    </row>
    <row r="95" spans="1:6" x14ac:dyDescent="0.2">
      <c r="A95" s="35" t="s">
        <v>181</v>
      </c>
      <c r="B95" s="36">
        <v>214</v>
      </c>
      <c r="C95" s="39">
        <f>C96+C97</f>
        <v>3853010</v>
      </c>
      <c r="D95" s="39">
        <f>D96+D97</f>
        <v>3858729</v>
      </c>
    </row>
    <row r="96" spans="1:6" s="44" customFormat="1" outlineLevel="1" x14ac:dyDescent="0.2">
      <c r="A96" s="262" t="s">
        <v>182</v>
      </c>
      <c r="B96" s="41"/>
      <c r="C96" s="42">
        <v>3769643</v>
      </c>
      <c r="D96" s="42">
        <v>3758034</v>
      </c>
      <c r="E96" s="43"/>
      <c r="F96" s="43"/>
    </row>
    <row r="97" spans="1:7" s="44" customFormat="1" outlineLevel="1" x14ac:dyDescent="0.2">
      <c r="A97" s="262" t="s">
        <v>183</v>
      </c>
      <c r="B97" s="41"/>
      <c r="C97" s="42">
        <v>83367</v>
      </c>
      <c r="D97" s="42">
        <v>100695</v>
      </c>
      <c r="E97" s="43"/>
      <c r="F97" s="43"/>
    </row>
    <row r="98" spans="1:7" x14ac:dyDescent="0.2">
      <c r="A98" s="35" t="s">
        <v>184</v>
      </c>
      <c r="B98" s="36">
        <v>215</v>
      </c>
      <c r="C98" s="38">
        <v>1960900</v>
      </c>
      <c r="D98" s="38">
        <v>1768141</v>
      </c>
    </row>
    <row r="99" spans="1:7" x14ac:dyDescent="0.2">
      <c r="A99" s="35" t="s">
        <v>185</v>
      </c>
      <c r="B99" s="36">
        <v>216</v>
      </c>
      <c r="C99" s="38">
        <v>747443</v>
      </c>
      <c r="D99" s="38">
        <v>768879</v>
      </c>
    </row>
    <row r="100" spans="1:7" x14ac:dyDescent="0.2">
      <c r="A100" s="35" t="s">
        <v>186</v>
      </c>
      <c r="B100" s="36">
        <v>217</v>
      </c>
      <c r="C100" s="38">
        <v>1048833</v>
      </c>
      <c r="D100" s="38">
        <v>831855</v>
      </c>
    </row>
    <row r="101" spans="1:7" x14ac:dyDescent="0.2">
      <c r="A101" s="35" t="s">
        <v>187</v>
      </c>
      <c r="B101" s="36">
        <v>218</v>
      </c>
      <c r="C101" s="38">
        <v>1607</v>
      </c>
      <c r="D101" s="38">
        <v>2650</v>
      </c>
    </row>
    <row r="102" spans="1:7" x14ac:dyDescent="0.2">
      <c r="A102" s="35" t="s">
        <v>188</v>
      </c>
      <c r="B102" s="36">
        <v>219</v>
      </c>
      <c r="C102" s="38">
        <v>2099199</v>
      </c>
      <c r="D102" s="38">
        <v>2614562</v>
      </c>
    </row>
    <row r="103" spans="1:7" x14ac:dyDescent="0.2">
      <c r="A103" s="35" t="s">
        <v>189</v>
      </c>
      <c r="B103" s="36">
        <v>220</v>
      </c>
      <c r="C103" s="38"/>
      <c r="D103" s="38"/>
    </row>
    <row r="104" spans="1:7" x14ac:dyDescent="0.2">
      <c r="A104" s="35" t="s">
        <v>190</v>
      </c>
      <c r="B104" s="36">
        <v>221</v>
      </c>
      <c r="C104" s="38">
        <v>52525</v>
      </c>
      <c r="D104" s="38">
        <v>52528</v>
      </c>
    </row>
    <row r="105" spans="1:7" x14ac:dyDescent="0.2">
      <c r="A105" s="67" t="s">
        <v>191</v>
      </c>
      <c r="B105" s="36">
        <v>222</v>
      </c>
      <c r="C105" s="38">
        <f>C106+C107</f>
        <v>1636612</v>
      </c>
      <c r="D105" s="38">
        <f>D106+D107</f>
        <v>1541728</v>
      </c>
      <c r="G105" s="74"/>
    </row>
    <row r="106" spans="1:7" x14ac:dyDescent="0.2">
      <c r="A106" s="67" t="s">
        <v>192</v>
      </c>
      <c r="B106" s="36"/>
      <c r="C106" s="38">
        <v>944432</v>
      </c>
      <c r="D106" s="38">
        <v>880633</v>
      </c>
      <c r="G106" s="74"/>
    </row>
    <row r="107" spans="1:7" x14ac:dyDescent="0.2">
      <c r="A107" s="54" t="s">
        <v>193</v>
      </c>
      <c r="B107" s="85"/>
      <c r="C107" s="56">
        <v>692180</v>
      </c>
      <c r="D107" s="56">
        <v>661095</v>
      </c>
      <c r="E107" s="47"/>
      <c r="F107" s="53"/>
      <c r="G107" s="49"/>
    </row>
    <row r="108" spans="1:7" s="34" customFormat="1" ht="25.5" x14ac:dyDescent="0.2">
      <c r="A108" s="30" t="s">
        <v>194</v>
      </c>
      <c r="B108" s="65">
        <v>300</v>
      </c>
      <c r="C108" s="79">
        <f>SUM(C85,C90:C92,C95,C98:C105)</f>
        <v>12093348</v>
      </c>
      <c r="D108" s="79">
        <f>SUM(D84:D105)-SUM(D86:D88)-SUM(D93:D94)-SUM(D96:D97)</f>
        <v>12314783</v>
      </c>
      <c r="E108" s="33"/>
      <c r="F108" s="33"/>
    </row>
    <row r="109" spans="1:7" s="34" customFormat="1" x14ac:dyDescent="0.2">
      <c r="A109" s="30" t="s">
        <v>195</v>
      </c>
      <c r="B109" s="65">
        <v>301</v>
      </c>
      <c r="C109" s="32"/>
      <c r="D109" s="32"/>
      <c r="E109" s="33"/>
      <c r="F109" s="33"/>
    </row>
    <row r="110" spans="1:7" s="34" customFormat="1" x14ac:dyDescent="0.2">
      <c r="A110" s="30" t="s">
        <v>196</v>
      </c>
      <c r="B110" s="31"/>
      <c r="C110" s="32"/>
      <c r="D110" s="32"/>
      <c r="E110" s="33"/>
      <c r="F110" s="33"/>
    </row>
    <row r="111" spans="1:7" x14ac:dyDescent="0.2">
      <c r="A111" s="35" t="s">
        <v>197</v>
      </c>
      <c r="B111" s="36">
        <v>310</v>
      </c>
      <c r="C111" s="86">
        <f>SUM(C112:C115)</f>
        <v>364845</v>
      </c>
      <c r="D111" s="86">
        <f>SUM(D112:D115)</f>
        <v>364740</v>
      </c>
    </row>
    <row r="112" spans="1:7" s="44" customFormat="1" outlineLevel="2" x14ac:dyDescent="0.2">
      <c r="A112" s="262" t="s">
        <v>172</v>
      </c>
      <c r="B112" s="75"/>
      <c r="C112" s="71"/>
      <c r="D112" s="71"/>
      <c r="E112" s="13"/>
      <c r="F112" s="13"/>
    </row>
    <row r="113" spans="1:6" s="44" customFormat="1" ht="25.5" outlineLevel="2" x14ac:dyDescent="0.2">
      <c r="A113" s="270" t="s">
        <v>173</v>
      </c>
      <c r="B113" s="75"/>
      <c r="C113" s="71">
        <v>100018</v>
      </c>
      <c r="D113" s="71">
        <v>99913</v>
      </c>
      <c r="E113" s="43"/>
      <c r="F113" s="43"/>
    </row>
    <row r="114" spans="1:6" s="44" customFormat="1" outlineLevel="2" x14ac:dyDescent="0.2">
      <c r="A114" s="262" t="s">
        <v>175</v>
      </c>
      <c r="B114" s="75"/>
      <c r="C114" s="71"/>
      <c r="D114" s="71"/>
      <c r="E114" s="43"/>
      <c r="F114" s="43"/>
    </row>
    <row r="115" spans="1:6" s="44" customFormat="1" outlineLevel="2" x14ac:dyDescent="0.2">
      <c r="A115" s="262" t="s">
        <v>199</v>
      </c>
      <c r="B115" s="75"/>
      <c r="C115" s="71">
        <v>264827</v>
      </c>
      <c r="D115" s="71">
        <v>264827</v>
      </c>
      <c r="E115" s="43"/>
      <c r="F115" s="43"/>
    </row>
    <row r="116" spans="1:6" s="44" customFormat="1" ht="25.5" outlineLevel="2" x14ac:dyDescent="0.2">
      <c r="A116" s="35" t="s">
        <v>198</v>
      </c>
      <c r="B116" s="68">
        <v>311</v>
      </c>
      <c r="C116" s="71"/>
      <c r="D116" s="71"/>
      <c r="E116" s="43"/>
      <c r="F116" s="43"/>
    </row>
    <row r="117" spans="1:6" x14ac:dyDescent="0.2">
      <c r="A117" s="35" t="s">
        <v>138</v>
      </c>
      <c r="B117" s="36">
        <v>312</v>
      </c>
      <c r="C117" s="38"/>
      <c r="D117" s="38"/>
    </row>
    <row r="118" spans="1:6" x14ac:dyDescent="0.2">
      <c r="A118" s="35" t="s">
        <v>200</v>
      </c>
      <c r="B118" s="36">
        <v>313</v>
      </c>
      <c r="C118" s="86">
        <f>SUM(C119:C120)</f>
        <v>354874</v>
      </c>
      <c r="D118" s="86">
        <f>SUM(D119:D120)</f>
        <v>484437</v>
      </c>
    </row>
    <row r="119" spans="1:6" s="44" customFormat="1" outlineLevel="1" x14ac:dyDescent="0.2">
      <c r="A119" s="262" t="s">
        <v>179</v>
      </c>
      <c r="B119" s="41"/>
      <c r="C119" s="42"/>
      <c r="D119" s="42"/>
      <c r="E119" s="43"/>
      <c r="F119" s="43"/>
    </row>
    <row r="120" spans="1:6" s="44" customFormat="1" outlineLevel="1" x14ac:dyDescent="0.2">
      <c r="A120" s="262" t="s">
        <v>180</v>
      </c>
      <c r="B120" s="41"/>
      <c r="C120" s="42">
        <v>354874</v>
      </c>
      <c r="D120" s="42">
        <v>484437</v>
      </c>
      <c r="E120" s="43"/>
      <c r="F120" s="43"/>
    </row>
    <row r="121" spans="1:6" x14ac:dyDescent="0.2">
      <c r="A121" s="35" t="s">
        <v>201</v>
      </c>
      <c r="B121" s="36">
        <v>314</v>
      </c>
      <c r="C121" s="86">
        <f>SUM(C122:C123)</f>
        <v>48533</v>
      </c>
      <c r="D121" s="86">
        <f>SUM(D122:D123)</f>
        <v>54243</v>
      </c>
    </row>
    <row r="122" spans="1:6" s="44" customFormat="1" outlineLevel="1" x14ac:dyDescent="0.2">
      <c r="A122" s="262" t="s">
        <v>202</v>
      </c>
      <c r="B122" s="41"/>
      <c r="C122" s="42"/>
      <c r="D122" s="42"/>
      <c r="E122" s="43"/>
      <c r="F122" s="43"/>
    </row>
    <row r="123" spans="1:6" s="44" customFormat="1" outlineLevel="1" x14ac:dyDescent="0.2">
      <c r="A123" s="262" t="s">
        <v>183</v>
      </c>
      <c r="B123" s="41"/>
      <c r="C123" s="42">
        <v>48533</v>
      </c>
      <c r="D123" s="42">
        <v>54243</v>
      </c>
      <c r="E123" s="43"/>
      <c r="F123" s="43"/>
    </row>
    <row r="124" spans="1:6" x14ac:dyDescent="0.2">
      <c r="A124" s="35" t="s">
        <v>203</v>
      </c>
      <c r="B124" s="36">
        <v>315</v>
      </c>
      <c r="C124" s="38">
        <v>4052754</v>
      </c>
      <c r="D124" s="38">
        <v>8492020</v>
      </c>
    </row>
    <row r="125" spans="1:6" x14ac:dyDescent="0.2">
      <c r="A125" s="35" t="s">
        <v>204</v>
      </c>
      <c r="B125" s="36">
        <v>316</v>
      </c>
      <c r="C125" s="38">
        <v>2196782</v>
      </c>
      <c r="D125" s="38">
        <v>2026511</v>
      </c>
    </row>
    <row r="126" spans="1:6" x14ac:dyDescent="0.2">
      <c r="A126" s="35" t="s">
        <v>205</v>
      </c>
      <c r="B126" s="36">
        <v>317</v>
      </c>
      <c r="C126" s="38">
        <v>235143</v>
      </c>
      <c r="D126" s="38">
        <v>178693</v>
      </c>
    </row>
    <row r="127" spans="1:6" ht="15" customHeight="1" x14ac:dyDescent="0.2">
      <c r="A127" s="35" t="s">
        <v>206</v>
      </c>
      <c r="B127" s="36">
        <v>318</v>
      </c>
      <c r="C127" s="38"/>
      <c r="D127" s="38"/>
    </row>
    <row r="128" spans="1:6" x14ac:dyDescent="0.2">
      <c r="A128" s="35" t="s">
        <v>207</v>
      </c>
      <c r="B128" s="36">
        <v>319</v>
      </c>
      <c r="C128" s="38"/>
      <c r="D128" s="38"/>
    </row>
    <row r="129" spans="1:7" x14ac:dyDescent="0.2">
      <c r="A129" s="35" t="s">
        <v>189</v>
      </c>
      <c r="B129" s="36">
        <v>320</v>
      </c>
      <c r="C129" s="38"/>
      <c r="D129" s="38"/>
    </row>
    <row r="130" spans="1:7" x14ac:dyDescent="0.2">
      <c r="A130" s="67" t="s">
        <v>208</v>
      </c>
      <c r="B130" s="36">
        <v>321</v>
      </c>
      <c r="C130" s="38">
        <f>SUM(C131:C132)</f>
        <v>1658808</v>
      </c>
      <c r="D130" s="38">
        <f>SUM(D131:D132)</f>
        <v>1725214</v>
      </c>
      <c r="G130" s="74"/>
    </row>
    <row r="131" spans="1:7" x14ac:dyDescent="0.2">
      <c r="A131" s="67" t="s">
        <v>209</v>
      </c>
      <c r="B131" s="36"/>
      <c r="C131" s="38">
        <v>1658808</v>
      </c>
      <c r="D131" s="38">
        <v>1725214</v>
      </c>
      <c r="G131" s="74"/>
    </row>
    <row r="132" spans="1:7" x14ac:dyDescent="0.2">
      <c r="A132" s="54" t="s">
        <v>193</v>
      </c>
      <c r="B132" s="85"/>
      <c r="C132" s="56"/>
      <c r="D132" s="56"/>
      <c r="E132" s="53"/>
      <c r="F132" s="53"/>
      <c r="G132" s="49"/>
    </row>
    <row r="133" spans="1:7" s="34" customFormat="1" x14ac:dyDescent="0.2">
      <c r="A133" s="30" t="s">
        <v>210</v>
      </c>
      <c r="B133" s="65">
        <v>400</v>
      </c>
      <c r="C133" s="79">
        <f>C111+C117+C118+C121+C124+C125+C130+C126+C127+C128+C129</f>
        <v>8911739</v>
      </c>
      <c r="D133" s="79">
        <f>D111+D117+D118+D121+D124+D125+D130+D126+D127+D128+D129</f>
        <v>13325858</v>
      </c>
      <c r="E133" s="33"/>
      <c r="F133" s="33"/>
    </row>
    <row r="134" spans="1:7" s="34" customFormat="1" x14ac:dyDescent="0.2">
      <c r="A134" s="30" t="s">
        <v>15</v>
      </c>
      <c r="B134" s="31"/>
      <c r="C134" s="32"/>
      <c r="D134" s="32"/>
      <c r="E134" s="33"/>
      <c r="F134" s="33"/>
    </row>
    <row r="135" spans="1:7" x14ac:dyDescent="0.2">
      <c r="A135" s="35" t="s">
        <v>211</v>
      </c>
      <c r="B135" s="36">
        <v>410</v>
      </c>
      <c r="C135" s="38">
        <v>4405169</v>
      </c>
      <c r="D135" s="38">
        <v>4405169</v>
      </c>
    </row>
    <row r="136" spans="1:7" x14ac:dyDescent="0.2">
      <c r="A136" s="35" t="s">
        <v>212</v>
      </c>
      <c r="B136" s="36">
        <v>411</v>
      </c>
      <c r="C136" s="38"/>
      <c r="D136" s="38"/>
    </row>
    <row r="137" spans="1:7" x14ac:dyDescent="0.2">
      <c r="A137" s="35" t="s">
        <v>213</v>
      </c>
      <c r="B137" s="36">
        <v>412</v>
      </c>
      <c r="C137" s="38"/>
      <c r="D137" s="38"/>
    </row>
    <row r="138" spans="1:7" x14ac:dyDescent="0.2">
      <c r="A138" s="35" t="s">
        <v>214</v>
      </c>
      <c r="B138" s="36">
        <v>413</v>
      </c>
      <c r="C138" s="38">
        <v>-439760</v>
      </c>
      <c r="D138" s="38">
        <v>-437908</v>
      </c>
    </row>
    <row r="139" spans="1:7" x14ac:dyDescent="0.2">
      <c r="A139" s="35" t="s">
        <v>215</v>
      </c>
      <c r="B139" s="36">
        <v>414</v>
      </c>
      <c r="C139" s="38">
        <f>SUM(C140:C145)</f>
        <v>83945400</v>
      </c>
      <c r="D139" s="38">
        <f>SUM(D140:D145)</f>
        <v>89810488</v>
      </c>
    </row>
    <row r="140" spans="1:7" x14ac:dyDescent="0.2">
      <c r="A140" s="35" t="s">
        <v>415</v>
      </c>
      <c r="B140" s="36" t="s">
        <v>409</v>
      </c>
      <c r="C140" s="38">
        <v>2939845</v>
      </c>
      <c r="D140" s="38">
        <v>17638627</v>
      </c>
    </row>
    <row r="141" spans="1:7" x14ac:dyDescent="0.2">
      <c r="A141" s="35" t="s">
        <v>416</v>
      </c>
      <c r="B141" s="36" t="s">
        <v>410</v>
      </c>
      <c r="C141" s="38">
        <v>-38585</v>
      </c>
      <c r="D141" s="38">
        <v>45313</v>
      </c>
    </row>
    <row r="142" spans="1:7" x14ac:dyDescent="0.2">
      <c r="A142" s="35" t="s">
        <v>417</v>
      </c>
      <c r="B142" s="36" t="s">
        <v>411</v>
      </c>
      <c r="C142" s="38"/>
      <c r="D142" s="38"/>
    </row>
    <row r="143" spans="1:7" x14ac:dyDescent="0.2">
      <c r="A143" s="35" t="s">
        <v>418</v>
      </c>
      <c r="B143" s="36" t="s">
        <v>412</v>
      </c>
      <c r="C143" s="38"/>
      <c r="D143" s="38"/>
    </row>
    <row r="144" spans="1:7" x14ac:dyDescent="0.2">
      <c r="A144" s="35" t="s">
        <v>419</v>
      </c>
      <c r="B144" s="36" t="s">
        <v>413</v>
      </c>
      <c r="C144" s="38">
        <v>-8766348</v>
      </c>
      <c r="D144" s="38">
        <v>-7191983</v>
      </c>
    </row>
    <row r="145" spans="1:6" x14ac:dyDescent="0.2">
      <c r="A145" s="35" t="s">
        <v>420</v>
      </c>
      <c r="B145" s="36" t="s">
        <v>414</v>
      </c>
      <c r="C145" s="38">
        <v>89810488</v>
      </c>
      <c r="D145" s="38">
        <v>79318531</v>
      </c>
    </row>
    <row r="146" spans="1:6" x14ac:dyDescent="0.2">
      <c r="A146" s="35" t="s">
        <v>216</v>
      </c>
      <c r="B146" s="36">
        <v>415</v>
      </c>
      <c r="C146" s="38"/>
      <c r="D146" s="38"/>
    </row>
    <row r="147" spans="1:6" s="34" customFormat="1" ht="25.5" x14ac:dyDescent="0.2">
      <c r="A147" s="30" t="s">
        <v>255</v>
      </c>
      <c r="B147" s="65">
        <v>420</v>
      </c>
      <c r="C147" s="79">
        <f>SUM(C134:C139)</f>
        <v>87910809</v>
      </c>
      <c r="D147" s="79">
        <f>SUM(D134:D139)</f>
        <v>93777749</v>
      </c>
      <c r="E147" s="33"/>
      <c r="F147" s="33"/>
    </row>
    <row r="148" spans="1:6" s="34" customFormat="1" x14ac:dyDescent="0.2">
      <c r="A148" s="30" t="s">
        <v>217</v>
      </c>
      <c r="B148" s="65">
        <v>421</v>
      </c>
      <c r="C148" s="32"/>
      <c r="D148" s="32"/>
      <c r="E148" s="33"/>
      <c r="F148" s="33"/>
    </row>
    <row r="149" spans="1:6" s="34" customFormat="1" x14ac:dyDescent="0.2">
      <c r="A149" s="30" t="s">
        <v>219</v>
      </c>
      <c r="B149" s="65">
        <v>500</v>
      </c>
      <c r="C149" s="79">
        <f>C147+C148</f>
        <v>87910809</v>
      </c>
      <c r="D149" s="79">
        <f>D147+D148</f>
        <v>93777749</v>
      </c>
      <c r="E149" s="33"/>
      <c r="F149" s="33"/>
    </row>
    <row r="150" spans="1:6" s="34" customFormat="1" x14ac:dyDescent="0.2">
      <c r="A150" s="30" t="s">
        <v>218</v>
      </c>
      <c r="B150" s="65"/>
      <c r="C150" s="79">
        <f>C108+C133+C149</f>
        <v>108915896</v>
      </c>
      <c r="D150" s="79">
        <f>D108+D133+D149</f>
        <v>119418390</v>
      </c>
      <c r="E150" s="33"/>
      <c r="F150" s="33"/>
    </row>
    <row r="151" spans="1:6" x14ac:dyDescent="0.2">
      <c r="A151" s="87"/>
      <c r="B151" s="88"/>
      <c r="C151" s="89"/>
      <c r="D151" s="90"/>
    </row>
    <row r="152" spans="1:6" s="276" customFormat="1" x14ac:dyDescent="0.2">
      <c r="B152" s="275"/>
      <c r="C152" s="275"/>
      <c r="D152" s="275"/>
    </row>
    <row r="153" spans="1:6" s="276" customFormat="1" ht="15.75" x14ac:dyDescent="0.2">
      <c r="A153" s="274"/>
      <c r="B153" s="275"/>
      <c r="C153" s="275"/>
      <c r="D153" s="275"/>
    </row>
    <row r="154" spans="1:6" s="276" customFormat="1" ht="18" customHeight="1" x14ac:dyDescent="0.25">
      <c r="A154" s="274" t="s">
        <v>421</v>
      </c>
      <c r="B154" s="275"/>
      <c r="C154" s="278" t="s">
        <v>407</v>
      </c>
      <c r="D154" s="277"/>
    </row>
    <row r="155" spans="1:6" s="91" customFormat="1" x14ac:dyDescent="0.2">
      <c r="A155" s="87"/>
      <c r="B155" s="88"/>
      <c r="C155" s="307" t="s">
        <v>221</v>
      </c>
      <c r="D155" s="308"/>
      <c r="E155" s="13"/>
      <c r="F155" s="13"/>
    </row>
    <row r="156" spans="1:6" s="91" customFormat="1" x14ac:dyDescent="0.2">
      <c r="A156" s="92"/>
      <c r="B156" s="88"/>
      <c r="E156" s="13"/>
      <c r="F156" s="13"/>
    </row>
    <row r="157" spans="1:6" s="91" customFormat="1" ht="15.75" customHeight="1" x14ac:dyDescent="0.2">
      <c r="A157" s="274" t="s">
        <v>408</v>
      </c>
      <c r="B157" s="88"/>
      <c r="E157" s="13"/>
      <c r="F157" s="13"/>
    </row>
    <row r="158" spans="1:6" s="91" customFormat="1" x14ac:dyDescent="0.2">
      <c r="A158" s="290"/>
      <c r="B158" s="88"/>
      <c r="C158" s="288" t="s">
        <v>221</v>
      </c>
      <c r="D158" s="289"/>
      <c r="E158" s="13"/>
      <c r="F158" s="13"/>
    </row>
    <row r="159" spans="1:6" s="91" customFormat="1" x14ac:dyDescent="0.2">
      <c r="A159" s="87" t="s">
        <v>222</v>
      </c>
      <c r="B159" s="88"/>
      <c r="C159" s="88"/>
      <c r="D159" s="88"/>
      <c r="E159" s="13"/>
      <c r="F159" s="13"/>
    </row>
    <row r="160" spans="1:6" s="276" customFormat="1" ht="18" customHeight="1" x14ac:dyDescent="0.25">
      <c r="A160" s="274"/>
      <c r="B160" s="275"/>
      <c r="C160" s="291"/>
      <c r="D160" s="292"/>
    </row>
    <row r="161" spans="1:6" s="91" customFormat="1" x14ac:dyDescent="0.2">
      <c r="A161" s="87"/>
      <c r="B161" s="88"/>
      <c r="C161" s="305"/>
      <c r="D161" s="306"/>
      <c r="E161" s="13"/>
      <c r="F161" s="13"/>
    </row>
    <row r="162" spans="1:6" s="91" customFormat="1" x14ac:dyDescent="0.2">
      <c r="A162" s="92"/>
      <c r="B162" s="88"/>
      <c r="C162" s="293"/>
      <c r="D162" s="293"/>
      <c r="E162" s="13"/>
      <c r="F162" s="13"/>
    </row>
    <row r="163" spans="1:6" s="91" customFormat="1" ht="15.75" customHeight="1" x14ac:dyDescent="0.2">
      <c r="A163" s="274"/>
      <c r="B163"/>
      <c r="C163" s="294"/>
      <c r="D163" s="294"/>
      <c r="E163"/>
      <c r="F163" s="287"/>
    </row>
    <row r="164" spans="1:6" s="91" customFormat="1" ht="15.75" x14ac:dyDescent="0.2">
      <c r="A164" s="274"/>
      <c r="B164"/>
      <c r="C164" s="294"/>
      <c r="D164" s="294"/>
      <c r="E164"/>
      <c r="F164"/>
    </row>
    <row r="165" spans="1:6" s="91" customFormat="1" x14ac:dyDescent="0.2">
      <c r="A165" s="87"/>
      <c r="B165" s="88"/>
      <c r="C165" s="88"/>
      <c r="D165" s="88"/>
      <c r="E165" s="13"/>
      <c r="F165" s="13"/>
    </row>
    <row r="166" spans="1:6" s="91" customFormat="1" x14ac:dyDescent="0.2">
      <c r="A166" s="93"/>
      <c r="C166" s="3"/>
      <c r="D166" s="16"/>
      <c r="E166" s="13"/>
      <c r="F166" s="13"/>
    </row>
    <row r="169" spans="1:6" x14ac:dyDescent="0.2">
      <c r="A169" s="94"/>
    </row>
    <row r="170" spans="1:6" x14ac:dyDescent="0.2">
      <c r="A170" s="94"/>
    </row>
  </sheetData>
  <mergeCells count="6">
    <mergeCell ref="A22:A23"/>
    <mergeCell ref="B22:B23"/>
    <mergeCell ref="C22:C23"/>
    <mergeCell ref="D22:D23"/>
    <mergeCell ref="C161:D161"/>
    <mergeCell ref="C155:D155"/>
  </mergeCells>
  <pageMargins left="0.70866141732283472" right="0.70866141732283472" top="0.39370078740157483" bottom="0.43307086614173229" header="0.19685039370078741" footer="0.31496062992125984"/>
  <pageSetup paperSize="9" scale="63" firstPageNumber="0" fitToHeight="2" orientation="portrait" r:id="rId1"/>
  <headerFooter>
    <oddHeader>&amp;R&amp;A</oddHeader>
  </headerFooter>
  <rowBreaks count="1" manualBreakCount="1">
    <brk id="8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H86"/>
  <sheetViews>
    <sheetView zoomScale="90" zoomScaleNormal="90" workbookViewId="0">
      <selection activeCell="C58" sqref="C58"/>
    </sheetView>
  </sheetViews>
  <sheetFormatPr defaultColWidth="9.42578125" defaultRowHeight="12.75" x14ac:dyDescent="0.2"/>
  <cols>
    <col min="1" max="1" width="84.42578125" style="100" customWidth="1"/>
    <col min="2" max="2" width="7.5703125" style="100" customWidth="1"/>
    <col min="3" max="3" width="20.42578125" style="100" customWidth="1"/>
    <col min="4" max="4" width="17.85546875" style="100" customWidth="1"/>
    <col min="5" max="5" width="14.42578125" style="96" customWidth="1"/>
    <col min="6" max="6" width="11.42578125" style="97" bestFit="1" customWidth="1"/>
    <col min="7" max="7" width="10.5703125" style="98" bestFit="1" customWidth="1"/>
    <col min="8" max="8" width="9.42578125" style="99"/>
    <col min="9" max="10" width="9.42578125" style="100"/>
    <col min="11" max="11" width="9.42578125" style="100" customWidth="1"/>
    <col min="12" max="16" width="9.42578125" style="100"/>
    <col min="17" max="17" width="9.42578125" style="100" customWidth="1"/>
    <col min="18" max="20" width="9.42578125" style="100"/>
    <col min="21" max="21" width="9.42578125" style="100" customWidth="1"/>
    <col min="22" max="23" width="9.42578125" style="100"/>
    <col min="24" max="25" width="9.42578125" style="100" customWidth="1"/>
    <col min="26" max="46" width="9.42578125" style="100"/>
    <col min="47" max="47" width="9.42578125" style="100" customWidth="1"/>
    <col min="48" max="54" width="9.42578125" style="100"/>
    <col min="55" max="55" width="9.42578125" style="100" customWidth="1"/>
    <col min="56" max="88" width="9.42578125" style="100"/>
    <col min="89" max="89" width="9.42578125" style="100" customWidth="1"/>
    <col min="90" max="16384" width="9.42578125" style="100"/>
  </cols>
  <sheetData>
    <row r="1" spans="1:8" s="7" customFormat="1" x14ac:dyDescent="0.2">
      <c r="A1" s="1"/>
      <c r="B1" s="2"/>
      <c r="D1" s="4" t="s">
        <v>90</v>
      </c>
      <c r="E1" s="5"/>
      <c r="F1" s="6"/>
      <c r="G1" s="6"/>
      <c r="H1" s="6"/>
    </row>
    <row r="2" spans="1:8" s="7" customFormat="1" x14ac:dyDescent="0.2">
      <c r="A2" s="1"/>
      <c r="B2" s="2"/>
      <c r="D2" s="4" t="s">
        <v>91</v>
      </c>
      <c r="E2" s="5"/>
      <c r="F2" s="6"/>
      <c r="G2" s="6"/>
      <c r="H2" s="6"/>
    </row>
    <row r="3" spans="1:8" s="7" customFormat="1" x14ac:dyDescent="0.2">
      <c r="A3" s="1"/>
      <c r="B3" s="2"/>
      <c r="D3" s="4" t="s">
        <v>94</v>
      </c>
      <c r="E3" s="5"/>
      <c r="F3" s="6"/>
      <c r="G3" s="6"/>
      <c r="H3" s="6"/>
    </row>
    <row r="4" spans="1:8" s="7" customFormat="1" x14ac:dyDescent="0.2">
      <c r="A4" s="8"/>
      <c r="D4" s="10"/>
      <c r="E4" s="5"/>
      <c r="F4" s="6"/>
      <c r="G4" s="6"/>
      <c r="H4" s="6"/>
    </row>
    <row r="5" spans="1:8" s="7" customFormat="1" x14ac:dyDescent="0.2">
      <c r="A5" s="8"/>
      <c r="D5" s="10" t="s">
        <v>90</v>
      </c>
      <c r="E5" s="5"/>
      <c r="F5" s="6"/>
      <c r="G5" s="6"/>
      <c r="H5" s="6"/>
    </row>
    <row r="6" spans="1:8" s="7" customFormat="1" x14ac:dyDescent="0.2">
      <c r="A6" s="8"/>
      <c r="D6" s="10" t="s">
        <v>93</v>
      </c>
      <c r="E6" s="5"/>
      <c r="F6" s="6"/>
      <c r="G6" s="6"/>
      <c r="H6" s="6"/>
    </row>
    <row r="7" spans="1:8" s="7" customFormat="1" x14ac:dyDescent="0.2">
      <c r="A7" s="8"/>
      <c r="D7" s="10" t="s">
        <v>223</v>
      </c>
      <c r="E7" s="5"/>
      <c r="F7" s="6"/>
      <c r="G7" s="6"/>
      <c r="H7" s="6"/>
    </row>
    <row r="8" spans="1:8" x14ac:dyDescent="0.2">
      <c r="A8" s="95"/>
      <c r="B8" s="95"/>
      <c r="C8" s="95"/>
      <c r="D8" s="12"/>
    </row>
    <row r="9" spans="1:8" x14ac:dyDescent="0.2">
      <c r="A9" s="95"/>
      <c r="B9" s="95"/>
      <c r="C9" s="95"/>
      <c r="D9" s="101" t="s">
        <v>230</v>
      </c>
    </row>
    <row r="10" spans="1:8" x14ac:dyDescent="0.2">
      <c r="A10" s="95"/>
      <c r="B10" s="95"/>
      <c r="C10" s="95"/>
      <c r="D10" s="95"/>
    </row>
    <row r="11" spans="1:8" x14ac:dyDescent="0.2">
      <c r="A11" s="102" t="s">
        <v>231</v>
      </c>
      <c r="B11" s="88"/>
      <c r="C11" s="88"/>
      <c r="D11" s="88"/>
    </row>
    <row r="12" spans="1:8" x14ac:dyDescent="0.2">
      <c r="A12" s="102" t="s">
        <v>232</v>
      </c>
      <c r="B12" s="88"/>
      <c r="C12" s="103" t="str">
        <f>Ф1!C10</f>
        <v xml:space="preserve">"Үлбі металлургиялық зауыты" АҚ </v>
      </c>
    </row>
    <row r="13" spans="1:8" x14ac:dyDescent="0.2">
      <c r="A13" s="102" t="s">
        <v>233</v>
      </c>
      <c r="B13" s="88"/>
      <c r="C13" s="254">
        <f>Ф1!C20</f>
        <v>45657</v>
      </c>
      <c r="D13" s="88"/>
    </row>
    <row r="14" spans="1:8" x14ac:dyDescent="0.2">
      <c r="A14" s="104"/>
      <c r="B14" s="104"/>
      <c r="C14" s="104"/>
      <c r="D14" s="105" t="s">
        <v>234</v>
      </c>
    </row>
    <row r="15" spans="1:8" s="110" customFormat="1" ht="25.5" customHeight="1" x14ac:dyDescent="0.2">
      <c r="A15" s="303" t="s">
        <v>235</v>
      </c>
      <c r="B15" s="303" t="s">
        <v>114</v>
      </c>
      <c r="C15" s="303" t="s">
        <v>236</v>
      </c>
      <c r="D15" s="303" t="s">
        <v>237</v>
      </c>
      <c r="E15" s="106"/>
      <c r="F15" s="107"/>
      <c r="G15" s="108"/>
      <c r="H15" s="109"/>
    </row>
    <row r="16" spans="1:8" s="110" customFormat="1" x14ac:dyDescent="0.2">
      <c r="A16" s="304"/>
      <c r="B16" s="304"/>
      <c r="C16" s="304"/>
      <c r="D16" s="304"/>
      <c r="E16" s="111"/>
      <c r="F16" s="111"/>
      <c r="G16" s="112"/>
      <c r="H16" s="109"/>
    </row>
    <row r="17" spans="1:8" x14ac:dyDescent="0.2">
      <c r="A17" s="113" t="s">
        <v>238</v>
      </c>
      <c r="B17" s="114" t="s">
        <v>1</v>
      </c>
      <c r="C17" s="116">
        <v>83912278</v>
      </c>
      <c r="D17" s="116">
        <v>132198170</v>
      </c>
      <c r="E17" s="117"/>
    </row>
    <row r="18" spans="1:8" x14ac:dyDescent="0.2">
      <c r="A18" s="118" t="s">
        <v>239</v>
      </c>
      <c r="B18" s="114" t="s">
        <v>2</v>
      </c>
      <c r="C18" s="115">
        <v>62088674</v>
      </c>
      <c r="D18" s="115">
        <v>104752159</v>
      </c>
      <c r="E18" s="90"/>
    </row>
    <row r="19" spans="1:8" s="126" customFormat="1" x14ac:dyDescent="0.2">
      <c r="A19" s="119" t="s">
        <v>240</v>
      </c>
      <c r="B19" s="120" t="s">
        <v>3</v>
      </c>
      <c r="C19" s="121">
        <f>C17-C18</f>
        <v>21823604</v>
      </c>
      <c r="D19" s="121">
        <f>D17-D18</f>
        <v>27446011</v>
      </c>
      <c r="E19" s="122"/>
      <c r="F19" s="123"/>
      <c r="G19" s="124"/>
      <c r="H19" s="125"/>
    </row>
    <row r="20" spans="1:8" x14ac:dyDescent="0.2">
      <c r="A20" s="118" t="s">
        <v>241</v>
      </c>
      <c r="B20" s="114" t="s">
        <v>4</v>
      </c>
      <c r="C20" s="115">
        <v>2838334</v>
      </c>
      <c r="D20" s="115">
        <v>2357319</v>
      </c>
      <c r="E20" s="90"/>
    </row>
    <row r="21" spans="1:8" x14ac:dyDescent="0.2">
      <c r="A21" s="118" t="s">
        <v>242</v>
      </c>
      <c r="B21" s="114" t="s">
        <v>5</v>
      </c>
      <c r="C21" s="115">
        <v>5698450</v>
      </c>
      <c r="D21" s="115">
        <v>4904558</v>
      </c>
      <c r="E21" s="90"/>
    </row>
    <row r="22" spans="1:8" s="126" customFormat="1" x14ac:dyDescent="0.2">
      <c r="A22" s="119" t="s">
        <v>243</v>
      </c>
      <c r="B22" s="120" t="s">
        <v>11</v>
      </c>
      <c r="C22" s="121">
        <f>C19-C20-C21</f>
        <v>13286820</v>
      </c>
      <c r="D22" s="121">
        <f>D19-D20-D21</f>
        <v>20184134</v>
      </c>
      <c r="E22" s="122"/>
      <c r="F22" s="123"/>
      <c r="G22" s="124"/>
      <c r="H22" s="125"/>
    </row>
    <row r="23" spans="1:8" x14ac:dyDescent="0.2">
      <c r="A23" s="118" t="s">
        <v>244</v>
      </c>
      <c r="B23" s="114" t="s">
        <v>12</v>
      </c>
      <c r="C23" s="115">
        <v>1187890</v>
      </c>
      <c r="D23" s="115">
        <v>1171709</v>
      </c>
      <c r="E23" s="90"/>
    </row>
    <row r="24" spans="1:8" x14ac:dyDescent="0.2">
      <c r="A24" s="118" t="s">
        <v>245</v>
      </c>
      <c r="B24" s="114" t="s">
        <v>13</v>
      </c>
      <c r="C24" s="115">
        <v>622019</v>
      </c>
      <c r="D24" s="115">
        <v>1297473</v>
      </c>
      <c r="E24" s="90"/>
    </row>
    <row r="25" spans="1:8" ht="25.5" x14ac:dyDescent="0.2">
      <c r="A25" s="118" t="s">
        <v>246</v>
      </c>
      <c r="B25" s="114" t="s">
        <v>16</v>
      </c>
      <c r="C25" s="115">
        <v>-6633845</v>
      </c>
      <c r="D25" s="115">
        <v>5677209</v>
      </c>
      <c r="E25" s="90"/>
    </row>
    <row r="26" spans="1:8" x14ac:dyDescent="0.2">
      <c r="A26" s="118" t="s">
        <v>247</v>
      </c>
      <c r="B26" s="114" t="s">
        <v>17</v>
      </c>
      <c r="C26" s="115">
        <v>3297895</v>
      </c>
      <c r="D26" s="115">
        <v>392159</v>
      </c>
      <c r="E26" s="90"/>
    </row>
    <row r="27" spans="1:8" x14ac:dyDescent="0.2">
      <c r="A27" s="118" t="s">
        <v>248</v>
      </c>
      <c r="B27" s="114" t="s">
        <v>18</v>
      </c>
      <c r="C27" s="115">
        <v>4115401</v>
      </c>
      <c r="D27" s="115">
        <v>4369725</v>
      </c>
      <c r="E27" s="90"/>
    </row>
    <row r="28" spans="1:8" s="126" customFormat="1" x14ac:dyDescent="0.2">
      <c r="A28" s="119" t="s">
        <v>249</v>
      </c>
      <c r="B28" s="120">
        <v>100</v>
      </c>
      <c r="C28" s="121">
        <f>C22+C23-C24+C25+C26-C27</f>
        <v>6401340</v>
      </c>
      <c r="D28" s="121">
        <f>D22+D23-D24+D25+D26-D27</f>
        <v>21758013</v>
      </c>
      <c r="E28" s="122"/>
      <c r="F28" s="123"/>
      <c r="G28" s="124"/>
      <c r="H28" s="125"/>
    </row>
    <row r="29" spans="1:8" x14ac:dyDescent="0.2">
      <c r="A29" s="118" t="s">
        <v>250</v>
      </c>
      <c r="B29" s="114" t="s">
        <v>19</v>
      </c>
      <c r="C29" s="115">
        <v>3461495</v>
      </c>
      <c r="D29" s="115">
        <v>4119386</v>
      </c>
      <c r="E29" s="90"/>
      <c r="F29" s="127"/>
      <c r="G29" s="128"/>
      <c r="H29" s="129"/>
    </row>
    <row r="30" spans="1:8" s="126" customFormat="1" ht="25.5" x14ac:dyDescent="0.2">
      <c r="A30" s="119" t="s">
        <v>251</v>
      </c>
      <c r="B30" s="120" t="s">
        <v>20</v>
      </c>
      <c r="C30" s="121">
        <f>C28-C29</f>
        <v>2939845</v>
      </c>
      <c r="D30" s="121">
        <f>D28-D29</f>
        <v>17638627</v>
      </c>
      <c r="E30" s="122"/>
      <c r="F30" s="123"/>
      <c r="G30" s="124"/>
      <c r="H30" s="125"/>
    </row>
    <row r="31" spans="1:8" x14ac:dyDescent="0.2">
      <c r="A31" s="118" t="s">
        <v>252</v>
      </c>
      <c r="B31" s="114" t="s">
        <v>21</v>
      </c>
      <c r="C31" s="115"/>
      <c r="D31" s="115"/>
      <c r="E31" s="90"/>
    </row>
    <row r="32" spans="1:8" s="126" customFormat="1" x14ac:dyDescent="0.2">
      <c r="A32" s="119" t="s">
        <v>253</v>
      </c>
      <c r="B32" s="120">
        <v>300</v>
      </c>
      <c r="C32" s="121">
        <f>C30+C31</f>
        <v>2939845</v>
      </c>
      <c r="D32" s="121">
        <f>D30+D31</f>
        <v>17638627</v>
      </c>
      <c r="E32" s="122"/>
      <c r="F32" s="130"/>
      <c r="G32" s="128"/>
      <c r="H32" s="129"/>
    </row>
    <row r="33" spans="1:8" x14ac:dyDescent="0.2">
      <c r="A33" s="118" t="s">
        <v>254</v>
      </c>
      <c r="B33" s="114"/>
      <c r="C33" s="115">
        <f t="shared" ref="C33:D33" si="0">C32-C34</f>
        <v>2939845</v>
      </c>
      <c r="D33" s="115">
        <f t="shared" si="0"/>
        <v>17638627</v>
      </c>
      <c r="E33" s="90"/>
    </row>
    <row r="34" spans="1:8" x14ac:dyDescent="0.2">
      <c r="A34" s="118" t="s">
        <v>256</v>
      </c>
      <c r="B34" s="114"/>
      <c r="C34" s="115"/>
      <c r="D34" s="115"/>
      <c r="E34" s="90"/>
    </row>
    <row r="35" spans="1:8" x14ac:dyDescent="0.2">
      <c r="A35" s="119" t="s">
        <v>257</v>
      </c>
      <c r="B35" s="120">
        <v>400</v>
      </c>
      <c r="C35" s="121">
        <f>C46+C52</f>
        <v>-40437</v>
      </c>
      <c r="D35" s="121">
        <f>D46+D52</f>
        <v>7814</v>
      </c>
      <c r="E35" s="90"/>
      <c r="F35" s="127"/>
      <c r="G35" s="128"/>
      <c r="H35" s="129"/>
    </row>
    <row r="36" spans="1:8" x14ac:dyDescent="0.2">
      <c r="A36" s="118" t="s">
        <v>258</v>
      </c>
      <c r="B36" s="114"/>
      <c r="C36" s="115"/>
      <c r="D36" s="115"/>
    </row>
    <row r="37" spans="1:8" ht="25.5" x14ac:dyDescent="0.2">
      <c r="A37" s="131" t="s">
        <v>259</v>
      </c>
      <c r="B37" s="52">
        <v>410</v>
      </c>
      <c r="C37" s="115"/>
      <c r="D37" s="115"/>
      <c r="E37" s="90"/>
    </row>
    <row r="38" spans="1:8" ht="25.5" x14ac:dyDescent="0.2">
      <c r="A38" s="131" t="s">
        <v>260</v>
      </c>
      <c r="B38" s="52" t="s">
        <v>22</v>
      </c>
      <c r="C38" s="115"/>
      <c r="D38" s="115"/>
      <c r="E38" s="90"/>
    </row>
    <row r="39" spans="1:8" x14ac:dyDescent="0.2">
      <c r="A39" s="131" t="s">
        <v>261</v>
      </c>
      <c r="B39" s="52" t="s">
        <v>23</v>
      </c>
      <c r="C39" s="115"/>
      <c r="D39" s="115"/>
      <c r="E39" s="90"/>
    </row>
    <row r="40" spans="1:8" x14ac:dyDescent="0.2">
      <c r="A40" s="131" t="s">
        <v>262</v>
      </c>
      <c r="B40" s="52" t="s">
        <v>24</v>
      </c>
      <c r="C40" s="115"/>
      <c r="D40" s="115"/>
      <c r="E40" s="90"/>
    </row>
    <row r="41" spans="1:8" x14ac:dyDescent="0.2">
      <c r="A41" s="131" t="s">
        <v>263</v>
      </c>
      <c r="B41" s="52" t="s">
        <v>25</v>
      </c>
      <c r="C41" s="115">
        <v>-1852</v>
      </c>
      <c r="D41" s="115">
        <v>-30565</v>
      </c>
      <c r="E41" s="90"/>
    </row>
    <row r="42" spans="1:8" x14ac:dyDescent="0.2">
      <c r="A42" s="131" t="s">
        <v>264</v>
      </c>
      <c r="B42" s="52" t="s">
        <v>26</v>
      </c>
      <c r="C42" s="115"/>
      <c r="D42" s="115"/>
      <c r="E42" s="90"/>
    </row>
    <row r="43" spans="1:8" x14ac:dyDescent="0.2">
      <c r="A43" s="131" t="s">
        <v>265</v>
      </c>
      <c r="B43" s="52" t="s">
        <v>27</v>
      </c>
      <c r="C43" s="115"/>
      <c r="D43" s="115"/>
      <c r="E43" s="90"/>
    </row>
    <row r="44" spans="1:8" x14ac:dyDescent="0.2">
      <c r="A44" s="131" t="s">
        <v>266</v>
      </c>
      <c r="B44" s="52" t="s">
        <v>28</v>
      </c>
      <c r="C44" s="115"/>
      <c r="D44" s="115"/>
      <c r="E44" s="90"/>
    </row>
    <row r="45" spans="1:8" ht="12.75" customHeight="1" x14ac:dyDescent="0.2">
      <c r="A45" s="131" t="s">
        <v>267</v>
      </c>
      <c r="B45" s="52" t="s">
        <v>29</v>
      </c>
      <c r="C45" s="115"/>
      <c r="D45" s="115"/>
      <c r="E45" s="90"/>
    </row>
    <row r="46" spans="1:8" ht="38.25" customHeight="1" x14ac:dyDescent="0.2">
      <c r="A46" s="132" t="s">
        <v>268</v>
      </c>
      <c r="B46" s="133" t="s">
        <v>30</v>
      </c>
      <c r="C46" s="115">
        <f>SUM(C37:C45)</f>
        <v>-1852</v>
      </c>
      <c r="D46" s="115">
        <f>SUM(D37:D45)</f>
        <v>-30565</v>
      </c>
      <c r="E46" s="90"/>
    </row>
    <row r="47" spans="1:8" ht="15.75" customHeight="1" x14ac:dyDescent="0.2">
      <c r="A47" s="131" t="s">
        <v>269</v>
      </c>
      <c r="B47" s="52" t="s">
        <v>31</v>
      </c>
      <c r="C47" s="115"/>
      <c r="D47" s="115"/>
      <c r="E47" s="90"/>
    </row>
    <row r="48" spans="1:8" ht="24" customHeight="1" x14ac:dyDescent="0.2">
      <c r="A48" s="131" t="s">
        <v>260</v>
      </c>
      <c r="B48" s="52" t="s">
        <v>32</v>
      </c>
      <c r="C48" s="115"/>
      <c r="D48" s="115"/>
      <c r="E48" s="90"/>
    </row>
    <row r="49" spans="1:8" ht="15" customHeight="1" x14ac:dyDescent="0.2">
      <c r="A49" s="131" t="s">
        <v>270</v>
      </c>
      <c r="B49" s="52" t="s">
        <v>33</v>
      </c>
      <c r="C49" s="115">
        <v>-38585</v>
      </c>
      <c r="D49" s="115">
        <v>45313</v>
      </c>
      <c r="E49" s="90"/>
    </row>
    <row r="50" spans="1:8" ht="14.25" customHeight="1" x14ac:dyDescent="0.2">
      <c r="A50" s="131" t="s">
        <v>267</v>
      </c>
      <c r="B50" s="52" t="s">
        <v>34</v>
      </c>
      <c r="C50" s="115"/>
      <c r="D50" s="115"/>
      <c r="E50" s="90"/>
    </row>
    <row r="51" spans="1:8" ht="23.25" customHeight="1" x14ac:dyDescent="0.2">
      <c r="A51" s="131" t="s">
        <v>271</v>
      </c>
      <c r="B51" s="52" t="s">
        <v>35</v>
      </c>
      <c r="C51" s="286"/>
      <c r="D51" s="115">
        <v>-6934</v>
      </c>
      <c r="E51" s="90"/>
    </row>
    <row r="52" spans="1:8" ht="38.25" customHeight="1" x14ac:dyDescent="0.2">
      <c r="A52" s="132" t="s">
        <v>272</v>
      </c>
      <c r="B52" s="133" t="s">
        <v>36</v>
      </c>
      <c r="C52" s="115">
        <f>SUM(C47:C51)</f>
        <v>-38585</v>
      </c>
      <c r="D52" s="115">
        <f>SUM(D47:D51)</f>
        <v>38379</v>
      </c>
      <c r="E52" s="90"/>
    </row>
    <row r="53" spans="1:8" s="126" customFormat="1" ht="25.5" x14ac:dyDescent="0.2">
      <c r="A53" s="119" t="s">
        <v>273</v>
      </c>
      <c r="B53" s="120">
        <v>500</v>
      </c>
      <c r="C53" s="121">
        <f>C32+C35</f>
        <v>2899408</v>
      </c>
      <c r="D53" s="121">
        <f>D32+D35</f>
        <v>17646441</v>
      </c>
      <c r="E53" s="122"/>
      <c r="F53" s="123"/>
      <c r="G53" s="124"/>
      <c r="H53" s="125"/>
    </row>
    <row r="54" spans="1:8" x14ac:dyDescent="0.2">
      <c r="A54" s="118" t="s">
        <v>274</v>
      </c>
      <c r="B54" s="114"/>
      <c r="C54" s="115"/>
      <c r="D54" s="115"/>
    </row>
    <row r="55" spans="1:8" x14ac:dyDescent="0.2">
      <c r="A55" s="118" t="s">
        <v>254</v>
      </c>
      <c r="B55" s="114"/>
      <c r="C55" s="115">
        <f t="shared" ref="C55:D55" si="1">C53-C56</f>
        <v>2899408</v>
      </c>
      <c r="D55" s="115">
        <f t="shared" si="1"/>
        <v>17646441</v>
      </c>
    </row>
    <row r="56" spans="1:8" x14ac:dyDescent="0.2">
      <c r="A56" s="118" t="s">
        <v>275</v>
      </c>
      <c r="B56" s="114"/>
      <c r="C56" s="115"/>
      <c r="D56" s="134"/>
    </row>
    <row r="57" spans="1:8" s="126" customFormat="1" x14ac:dyDescent="0.2">
      <c r="A57" s="119" t="s">
        <v>276</v>
      </c>
      <c r="B57" s="120" t="s">
        <v>37</v>
      </c>
      <c r="C57" s="135"/>
      <c r="D57" s="136"/>
      <c r="E57" s="137"/>
      <c r="F57" s="123"/>
      <c r="G57" s="124"/>
      <c r="H57" s="125"/>
    </row>
    <row r="58" spans="1:8" x14ac:dyDescent="0.2">
      <c r="A58" s="118" t="s">
        <v>258</v>
      </c>
      <c r="B58" s="114"/>
      <c r="C58" s="115"/>
      <c r="D58" s="134"/>
    </row>
    <row r="59" spans="1:8" x14ac:dyDescent="0.2">
      <c r="A59" s="118" t="s">
        <v>277</v>
      </c>
      <c r="B59" s="114"/>
      <c r="C59" s="115"/>
      <c r="D59" s="134"/>
    </row>
    <row r="60" spans="1:8" x14ac:dyDescent="0.2">
      <c r="A60" s="118" t="s">
        <v>278</v>
      </c>
      <c r="B60" s="138"/>
      <c r="C60" s="139">
        <f t="shared" ref="C60:D60" si="2">C33/4405169</f>
        <v>0.66736259153735078</v>
      </c>
      <c r="D60" s="139">
        <f t="shared" si="2"/>
        <v>4.0040749855453903</v>
      </c>
    </row>
    <row r="61" spans="1:8" x14ac:dyDescent="0.2">
      <c r="A61" s="118" t="s">
        <v>279</v>
      </c>
      <c r="B61" s="138"/>
      <c r="C61" s="115"/>
      <c r="D61" s="134"/>
    </row>
    <row r="62" spans="1:8" x14ac:dyDescent="0.2">
      <c r="A62" s="118" t="s">
        <v>280</v>
      </c>
      <c r="B62" s="138"/>
      <c r="C62" s="115"/>
      <c r="D62" s="115"/>
    </row>
    <row r="63" spans="1:8" x14ac:dyDescent="0.2">
      <c r="A63" s="118" t="s">
        <v>278</v>
      </c>
      <c r="B63" s="138"/>
      <c r="C63" s="115"/>
      <c r="D63" s="115"/>
    </row>
    <row r="64" spans="1:8" x14ac:dyDescent="0.2">
      <c r="A64" s="118" t="s">
        <v>279</v>
      </c>
      <c r="B64" s="138"/>
      <c r="C64" s="115"/>
      <c r="D64" s="134"/>
    </row>
    <row r="65" spans="1:8" x14ac:dyDescent="0.2">
      <c r="A65" s="95"/>
      <c r="B65" s="95"/>
      <c r="C65" s="95"/>
      <c r="D65" s="95"/>
    </row>
    <row r="66" spans="1:8" s="276" customFormat="1" ht="15.75" x14ac:dyDescent="0.2">
      <c r="A66" s="274"/>
      <c r="B66" s="275"/>
      <c r="C66" s="275"/>
      <c r="D66" s="275"/>
    </row>
    <row r="67" spans="1:8" s="276" customFormat="1" ht="18" customHeight="1" x14ac:dyDescent="0.25">
      <c r="A67" s="274" t="s">
        <v>421</v>
      </c>
      <c r="B67" s="275"/>
      <c r="C67" s="278" t="s">
        <v>407</v>
      </c>
      <c r="D67" s="277"/>
    </row>
    <row r="68" spans="1:8" s="91" customFormat="1" x14ac:dyDescent="0.2">
      <c r="A68" s="87"/>
      <c r="B68" s="88"/>
      <c r="C68" s="307" t="s">
        <v>221</v>
      </c>
      <c r="D68" s="308"/>
      <c r="E68" s="13"/>
      <c r="F68" s="13"/>
    </row>
    <row r="69" spans="1:8" s="91" customFormat="1" x14ac:dyDescent="0.2">
      <c r="A69" s="92"/>
      <c r="B69" s="88"/>
      <c r="E69" s="13"/>
      <c r="F69" s="13"/>
    </row>
    <row r="70" spans="1:8" s="91" customFormat="1" ht="15.75" customHeight="1" x14ac:dyDescent="0.2">
      <c r="A70" s="274" t="s">
        <v>408</v>
      </c>
      <c r="B70" s="88"/>
      <c r="E70" s="13"/>
      <c r="F70" s="13"/>
    </row>
    <row r="71" spans="1:8" s="91" customFormat="1" x14ac:dyDescent="0.2">
      <c r="A71" s="290"/>
      <c r="B71" s="88"/>
      <c r="C71" s="288" t="s">
        <v>221</v>
      </c>
      <c r="D71" s="289"/>
      <c r="E71" s="13"/>
      <c r="F71" s="13"/>
    </row>
    <row r="72" spans="1:8" s="91" customFormat="1" x14ac:dyDescent="0.2">
      <c r="A72" s="87" t="s">
        <v>222</v>
      </c>
      <c r="B72" s="88"/>
      <c r="C72" s="88"/>
      <c r="D72" s="88"/>
      <c r="E72" s="13"/>
      <c r="F72" s="13"/>
    </row>
    <row r="73" spans="1:8" s="141" customFormat="1" ht="17.25" customHeight="1" x14ac:dyDescent="0.2">
      <c r="A73" s="274"/>
      <c r="B73" s="88"/>
      <c r="E73" s="142"/>
      <c r="F73" s="143"/>
      <c r="G73" s="144"/>
      <c r="H73" s="145"/>
    </row>
    <row r="74" spans="1:8" s="141" customFormat="1" ht="13.5" customHeight="1" x14ac:dyDescent="0.2">
      <c r="A74" s="274"/>
      <c r="B74" s="88"/>
      <c r="C74" s="88"/>
      <c r="D74" s="88"/>
      <c r="E74" s="142"/>
      <c r="F74" s="143"/>
      <c r="G74" s="144"/>
      <c r="H74" s="145"/>
    </row>
    <row r="75" spans="1:8" s="141" customFormat="1" x14ac:dyDescent="0.2">
      <c r="A75" s="146"/>
      <c r="B75" s="88"/>
      <c r="C75" s="150"/>
      <c r="D75" s="147"/>
      <c r="E75" s="142"/>
      <c r="F75" s="143"/>
      <c r="G75" s="144"/>
      <c r="H75" s="145"/>
    </row>
    <row r="76" spans="1:8" s="141" customFormat="1" x14ac:dyDescent="0.2">
      <c r="A76" s="146"/>
      <c r="B76" s="88"/>
      <c r="E76" s="142"/>
      <c r="F76" s="143"/>
      <c r="G76" s="144"/>
      <c r="H76" s="145"/>
    </row>
    <row r="77" spans="1:8" s="91" customFormat="1" ht="15.75" customHeight="1" x14ac:dyDescent="0.2">
      <c r="A77" s="274"/>
      <c r="B77"/>
      <c r="C77"/>
      <c r="D77"/>
      <c r="E77"/>
      <c r="F77" s="287"/>
    </row>
    <row r="78" spans="1:8" s="91" customFormat="1" ht="15.75" x14ac:dyDescent="0.2">
      <c r="A78" s="274"/>
      <c r="B78"/>
      <c r="C78" s="88"/>
      <c r="D78" s="88"/>
      <c r="E78"/>
      <c r="F78"/>
    </row>
    <row r="79" spans="1:8" x14ac:dyDescent="0.2">
      <c r="A79" s="140"/>
      <c r="C79" s="309"/>
      <c r="D79" s="310"/>
    </row>
    <row r="80" spans="1:8" x14ac:dyDescent="0.2">
      <c r="A80" s="146"/>
    </row>
    <row r="81" spans="1:1" x14ac:dyDescent="0.2">
      <c r="A81" s="146"/>
    </row>
    <row r="82" spans="1:1" x14ac:dyDescent="0.2">
      <c r="A82" s="146"/>
    </row>
    <row r="83" spans="1:1" x14ac:dyDescent="0.2">
      <c r="A83" s="146"/>
    </row>
    <row r="84" spans="1:1" x14ac:dyDescent="0.2">
      <c r="A84" s="146"/>
    </row>
    <row r="85" spans="1:1" x14ac:dyDescent="0.2">
      <c r="A85" s="146"/>
    </row>
    <row r="86" spans="1:1" x14ac:dyDescent="0.2">
      <c r="A86" s="146"/>
    </row>
  </sheetData>
  <mergeCells count="6">
    <mergeCell ref="A15:A16"/>
    <mergeCell ref="B15:B16"/>
    <mergeCell ref="C15:C16"/>
    <mergeCell ref="D15:D16"/>
    <mergeCell ref="C79:D79"/>
    <mergeCell ref="C68:D68"/>
  </mergeCells>
  <pageMargins left="0.70866141732283472" right="0.70866141732283472" top="0.54" bottom="0.46" header="0.31496062992125984" footer="0.31496062992125984"/>
  <pageSetup paperSize="9" scale="56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K110"/>
  <sheetViews>
    <sheetView zoomScale="90" zoomScaleNormal="90" workbookViewId="0">
      <selection activeCell="C87" sqref="C87"/>
    </sheetView>
  </sheetViews>
  <sheetFormatPr defaultColWidth="67.42578125" defaultRowHeight="12.75" x14ac:dyDescent="0.2"/>
  <cols>
    <col min="1" max="1" width="85.42578125" style="147" customWidth="1"/>
    <col min="2" max="2" width="10.42578125" style="147" bestFit="1" customWidth="1"/>
    <col min="3" max="3" width="15.42578125" style="147" customWidth="1"/>
    <col min="4" max="4" width="15.5703125" style="147" customWidth="1"/>
    <col min="5" max="5" width="13.42578125" style="148" customWidth="1"/>
    <col min="6" max="11" width="9.42578125" style="147" customWidth="1"/>
    <col min="12" max="254" width="9.42578125" customWidth="1"/>
  </cols>
  <sheetData>
    <row r="1" spans="1:11" s="7" customFormat="1" x14ac:dyDescent="0.2">
      <c r="A1" s="1"/>
      <c r="B1" s="2"/>
      <c r="D1" s="4" t="s">
        <v>90</v>
      </c>
      <c r="E1" s="5"/>
      <c r="F1" s="6"/>
      <c r="G1" s="6"/>
      <c r="H1" s="6"/>
    </row>
    <row r="2" spans="1:11" s="7" customFormat="1" x14ac:dyDescent="0.2">
      <c r="A2" s="1"/>
      <c r="B2" s="2"/>
      <c r="D2" s="4" t="s">
        <v>91</v>
      </c>
      <c r="E2" s="5"/>
      <c r="F2" s="6"/>
      <c r="G2" s="6"/>
      <c r="H2" s="6"/>
    </row>
    <row r="3" spans="1:11" s="7" customFormat="1" x14ac:dyDescent="0.2">
      <c r="A3" s="1"/>
      <c r="B3" s="2"/>
      <c r="D3" s="4" t="s">
        <v>223</v>
      </c>
      <c r="E3" s="5"/>
      <c r="F3" s="6"/>
      <c r="G3" s="6"/>
      <c r="H3" s="6"/>
    </row>
    <row r="4" spans="1:11" x14ac:dyDescent="0.2">
      <c r="D4" s="149"/>
    </row>
    <row r="5" spans="1:11" s="151" customFormat="1" x14ac:dyDescent="0.2">
      <c r="A5" s="150"/>
      <c r="B5" s="150"/>
      <c r="C5" s="150"/>
      <c r="D5" s="4" t="s">
        <v>225</v>
      </c>
      <c r="E5" s="148"/>
      <c r="F5" s="150"/>
      <c r="G5" s="150"/>
      <c r="H5" s="150"/>
      <c r="I5" s="150"/>
      <c r="J5" s="150"/>
      <c r="K5" s="150"/>
    </row>
    <row r="6" spans="1:11" s="151" customFormat="1" x14ac:dyDescent="0.2">
      <c r="A6" s="150"/>
      <c r="B6" s="150"/>
      <c r="C6" s="150"/>
      <c r="D6" s="4" t="s">
        <v>227</v>
      </c>
      <c r="E6" s="148"/>
      <c r="F6" s="150"/>
      <c r="G6" s="150"/>
      <c r="H6" s="150"/>
      <c r="I6" s="150"/>
      <c r="J6" s="150"/>
      <c r="K6" s="150"/>
    </row>
    <row r="7" spans="1:11" s="151" customFormat="1" x14ac:dyDescent="0.2">
      <c r="A7" s="152"/>
      <c r="B7" s="152" t="s">
        <v>38</v>
      </c>
      <c r="C7" s="152"/>
      <c r="D7" s="4" t="s">
        <v>228</v>
      </c>
      <c r="E7" s="148"/>
      <c r="F7" s="150"/>
      <c r="G7" s="150"/>
      <c r="H7" s="150"/>
      <c r="I7" s="150"/>
      <c r="J7" s="150"/>
      <c r="K7" s="150"/>
    </row>
    <row r="8" spans="1:11" x14ac:dyDescent="0.2">
      <c r="A8" s="152"/>
      <c r="B8" s="152"/>
      <c r="C8" s="152"/>
      <c r="D8" s="154"/>
    </row>
    <row r="9" spans="1:11" x14ac:dyDescent="0.2">
      <c r="A9" s="155"/>
      <c r="B9" s="152"/>
      <c r="C9" s="152"/>
      <c r="D9" s="156" t="s">
        <v>281</v>
      </c>
    </row>
    <row r="10" spans="1:11" x14ac:dyDescent="0.2">
      <c r="A10" s="155"/>
      <c r="B10" s="152"/>
      <c r="C10" s="152"/>
      <c r="D10" s="157"/>
    </row>
    <row r="11" spans="1:11" x14ac:dyDescent="0.2">
      <c r="A11" s="158" t="s">
        <v>282</v>
      </c>
      <c r="B11" s="159"/>
      <c r="C11" s="159"/>
      <c r="D11" s="160"/>
      <c r="E11" s="160"/>
    </row>
    <row r="12" spans="1:11" x14ac:dyDescent="0.2">
      <c r="A12" s="158" t="s">
        <v>422</v>
      </c>
      <c r="B12" s="159"/>
      <c r="C12" s="159"/>
      <c r="D12" s="160"/>
      <c r="E12" s="160"/>
    </row>
    <row r="13" spans="1:11" x14ac:dyDescent="0.2">
      <c r="A13" s="158" t="s">
        <v>283</v>
      </c>
      <c r="B13" s="159"/>
      <c r="C13" s="159"/>
      <c r="D13" s="160"/>
      <c r="E13" s="160"/>
    </row>
    <row r="14" spans="1:11" x14ac:dyDescent="0.2">
      <c r="A14" s="155"/>
      <c r="B14" s="152"/>
      <c r="C14" s="152"/>
      <c r="D14" s="157"/>
    </row>
    <row r="15" spans="1:11" x14ac:dyDescent="0.2">
      <c r="A15" s="161"/>
      <c r="B15" s="161"/>
      <c r="C15" s="161"/>
      <c r="D15" s="162" t="s">
        <v>234</v>
      </c>
    </row>
    <row r="16" spans="1:11" s="147" customFormat="1" ht="25.5" x14ac:dyDescent="0.2">
      <c r="A16" s="163" t="s">
        <v>284</v>
      </c>
      <c r="B16" s="164" t="s">
        <v>285</v>
      </c>
      <c r="C16" s="164" t="s">
        <v>286</v>
      </c>
      <c r="D16" s="164" t="s">
        <v>287</v>
      </c>
      <c r="E16" s="148"/>
    </row>
    <row r="17" spans="1:5" s="147" customFormat="1" x14ac:dyDescent="0.2">
      <c r="A17" s="165" t="s">
        <v>288</v>
      </c>
      <c r="B17" s="166"/>
      <c r="C17" s="166"/>
      <c r="D17" s="167"/>
      <c r="E17" s="148"/>
    </row>
    <row r="18" spans="1:5" s="147" customFormat="1" x14ac:dyDescent="0.2">
      <c r="A18" s="168" t="s">
        <v>289</v>
      </c>
      <c r="B18" s="169">
        <v>10</v>
      </c>
      <c r="C18" s="170">
        <f>SUM(C20:C25)</f>
        <v>85482231</v>
      </c>
      <c r="D18" s="170">
        <f>SUM(D20:D25)</f>
        <v>116572670</v>
      </c>
      <c r="E18" s="148"/>
    </row>
    <row r="19" spans="1:5" s="147" customFormat="1" x14ac:dyDescent="0.2">
      <c r="A19" s="171" t="s">
        <v>290</v>
      </c>
      <c r="B19" s="172"/>
      <c r="C19" s="173"/>
      <c r="D19" s="173"/>
      <c r="E19" s="148"/>
    </row>
    <row r="20" spans="1:5" s="147" customFormat="1" x14ac:dyDescent="0.2">
      <c r="A20" s="171" t="s">
        <v>291</v>
      </c>
      <c r="B20" s="174">
        <v>11</v>
      </c>
      <c r="C20" s="175">
        <v>82388037</v>
      </c>
      <c r="D20" s="175">
        <v>112607519</v>
      </c>
      <c r="E20" s="148"/>
    </row>
    <row r="21" spans="1:5" s="147" customFormat="1" x14ac:dyDescent="0.2">
      <c r="A21" s="176" t="s">
        <v>292</v>
      </c>
      <c r="B21" s="174">
        <v>12</v>
      </c>
      <c r="C21" s="177"/>
      <c r="D21" s="175"/>
      <c r="E21" s="148"/>
    </row>
    <row r="22" spans="1:5" s="147" customFormat="1" x14ac:dyDescent="0.2">
      <c r="A22" s="171" t="s">
        <v>293</v>
      </c>
      <c r="B22" s="174">
        <v>13</v>
      </c>
      <c r="C22" s="175">
        <v>1636980</v>
      </c>
      <c r="D22" s="175">
        <v>2426385</v>
      </c>
      <c r="E22" s="148"/>
    </row>
    <row r="23" spans="1:5" s="147" customFormat="1" x14ac:dyDescent="0.2">
      <c r="A23" s="171" t="s">
        <v>294</v>
      </c>
      <c r="B23" s="174">
        <v>14</v>
      </c>
      <c r="C23" s="178"/>
      <c r="D23" s="175"/>
      <c r="E23" s="148"/>
    </row>
    <row r="24" spans="1:5" s="147" customFormat="1" x14ac:dyDescent="0.2">
      <c r="A24" s="171" t="s">
        <v>295</v>
      </c>
      <c r="B24" s="174">
        <v>15</v>
      </c>
      <c r="C24" s="175">
        <v>867116</v>
      </c>
      <c r="D24" s="175">
        <v>985649</v>
      </c>
      <c r="E24" s="148"/>
    </row>
    <row r="25" spans="1:5" s="147" customFormat="1" x14ac:dyDescent="0.2">
      <c r="A25" s="171" t="s">
        <v>296</v>
      </c>
      <c r="B25" s="174">
        <v>16</v>
      </c>
      <c r="C25" s="175">
        <v>590098</v>
      </c>
      <c r="D25" s="175">
        <v>553117</v>
      </c>
      <c r="E25" s="148"/>
    </row>
    <row r="26" spans="1:5" s="147" customFormat="1" x14ac:dyDescent="0.2">
      <c r="A26" s="168" t="s">
        <v>297</v>
      </c>
      <c r="B26" s="169">
        <v>20</v>
      </c>
      <c r="C26" s="179">
        <f>SUM(C28:C34)</f>
        <v>83423775</v>
      </c>
      <c r="D26" s="180">
        <f>SUM(D28:D34)</f>
        <v>103808589</v>
      </c>
      <c r="E26" s="148"/>
    </row>
    <row r="27" spans="1:5" s="147" customFormat="1" x14ac:dyDescent="0.2">
      <c r="A27" s="171" t="s">
        <v>290</v>
      </c>
      <c r="B27" s="174"/>
      <c r="C27" s="182"/>
      <c r="D27" s="183"/>
      <c r="E27" s="148"/>
    </row>
    <row r="28" spans="1:5" s="147" customFormat="1" x14ac:dyDescent="0.2">
      <c r="A28" s="171" t="s">
        <v>298</v>
      </c>
      <c r="B28" s="174">
        <v>21</v>
      </c>
      <c r="C28" s="175">
        <v>38691371</v>
      </c>
      <c r="D28" s="177">
        <v>61594989</v>
      </c>
      <c r="E28" s="148"/>
    </row>
    <row r="29" spans="1:5" s="147" customFormat="1" x14ac:dyDescent="0.2">
      <c r="A29" s="171" t="s">
        <v>299</v>
      </c>
      <c r="B29" s="174">
        <v>22</v>
      </c>
      <c r="C29" s="175">
        <v>3361944</v>
      </c>
      <c r="D29" s="177">
        <v>915939</v>
      </c>
      <c r="E29" s="148"/>
    </row>
    <row r="30" spans="1:5" s="147" customFormat="1" x14ac:dyDescent="0.2">
      <c r="A30" s="171" t="s">
        <v>300</v>
      </c>
      <c r="B30" s="174">
        <v>23</v>
      </c>
      <c r="C30" s="175">
        <v>22505523</v>
      </c>
      <c r="D30" s="177">
        <v>19863739</v>
      </c>
      <c r="E30" s="148"/>
    </row>
    <row r="31" spans="1:5" s="147" customFormat="1" x14ac:dyDescent="0.2">
      <c r="A31" s="171" t="s">
        <v>301</v>
      </c>
      <c r="B31" s="174">
        <v>24</v>
      </c>
      <c r="C31" s="175">
        <v>70672</v>
      </c>
      <c r="D31" s="177">
        <v>70162</v>
      </c>
      <c r="E31" s="148"/>
    </row>
    <row r="32" spans="1:5" s="147" customFormat="1" x14ac:dyDescent="0.2">
      <c r="A32" s="171" t="s">
        <v>302</v>
      </c>
      <c r="B32" s="174">
        <v>25</v>
      </c>
      <c r="C32" s="178"/>
      <c r="D32" s="184"/>
      <c r="E32" s="148"/>
    </row>
    <row r="33" spans="1:5" s="147" customFormat="1" x14ac:dyDescent="0.2">
      <c r="A33" s="185" t="s">
        <v>303</v>
      </c>
      <c r="B33" s="186">
        <v>26</v>
      </c>
      <c r="C33" s="187">
        <v>11514282</v>
      </c>
      <c r="D33" s="187">
        <v>15258413</v>
      </c>
      <c r="E33" s="148"/>
    </row>
    <row r="34" spans="1:5" s="147" customFormat="1" x14ac:dyDescent="0.2">
      <c r="A34" s="185" t="s">
        <v>304</v>
      </c>
      <c r="B34" s="186">
        <v>27</v>
      </c>
      <c r="C34" s="187">
        <v>7279983</v>
      </c>
      <c r="D34" s="188">
        <v>6105347</v>
      </c>
      <c r="E34" s="148"/>
    </row>
    <row r="35" spans="1:5" s="147" customFormat="1" ht="25.5" x14ac:dyDescent="0.2">
      <c r="A35" s="189" t="s">
        <v>305</v>
      </c>
      <c r="B35" s="190">
        <v>30</v>
      </c>
      <c r="C35" s="191">
        <f>C18-C26</f>
        <v>2058456</v>
      </c>
      <c r="D35" s="191">
        <f>D18-D26</f>
        <v>12764081</v>
      </c>
      <c r="E35" s="148"/>
    </row>
    <row r="36" spans="1:5" s="147" customFormat="1" x14ac:dyDescent="0.2">
      <c r="A36" s="192" t="s">
        <v>306</v>
      </c>
      <c r="B36" s="190"/>
      <c r="C36" s="193"/>
      <c r="D36" s="193"/>
      <c r="E36" s="148"/>
    </row>
    <row r="37" spans="1:5" s="147" customFormat="1" x14ac:dyDescent="0.2">
      <c r="A37" s="194" t="s">
        <v>307</v>
      </c>
      <c r="B37" s="190">
        <v>40</v>
      </c>
      <c r="C37" s="191">
        <f>SUM(C39:C50)</f>
        <v>21470</v>
      </c>
      <c r="D37" s="191">
        <f>SUM(D39:D50)</f>
        <v>67919</v>
      </c>
      <c r="E37" s="148"/>
    </row>
    <row r="38" spans="1:5" s="147" customFormat="1" x14ac:dyDescent="0.2">
      <c r="A38" s="185" t="s">
        <v>290</v>
      </c>
      <c r="B38" s="186"/>
      <c r="C38" s="195"/>
      <c r="D38" s="196"/>
      <c r="E38" s="148"/>
    </row>
    <row r="39" spans="1:5" s="147" customFormat="1" x14ac:dyDescent="0.2">
      <c r="A39" s="185" t="s">
        <v>308</v>
      </c>
      <c r="B39" s="186">
        <v>41</v>
      </c>
      <c r="C39" s="187">
        <v>10170</v>
      </c>
      <c r="D39" s="188">
        <v>21387</v>
      </c>
      <c r="E39" s="148"/>
    </row>
    <row r="40" spans="1:5" s="147" customFormat="1" x14ac:dyDescent="0.2">
      <c r="A40" s="185" t="s">
        <v>309</v>
      </c>
      <c r="B40" s="186">
        <v>42</v>
      </c>
      <c r="C40" s="187"/>
      <c r="D40" s="188"/>
      <c r="E40" s="148"/>
    </row>
    <row r="41" spans="1:5" s="147" customFormat="1" x14ac:dyDescent="0.2">
      <c r="A41" s="185" t="s">
        <v>310</v>
      </c>
      <c r="B41" s="186">
        <v>43</v>
      </c>
      <c r="C41" s="187">
        <v>141</v>
      </c>
      <c r="D41" s="188">
        <v>13863</v>
      </c>
      <c r="E41" s="148"/>
    </row>
    <row r="42" spans="1:5" s="147" customFormat="1" ht="25.5" x14ac:dyDescent="0.2">
      <c r="A42" s="197" t="s">
        <v>311</v>
      </c>
      <c r="B42" s="186">
        <v>44</v>
      </c>
      <c r="C42" s="188"/>
      <c r="D42" s="188"/>
      <c r="E42" s="148"/>
    </row>
    <row r="43" spans="1:5" s="147" customFormat="1" x14ac:dyDescent="0.2">
      <c r="A43" s="185" t="s">
        <v>312</v>
      </c>
      <c r="B43" s="186">
        <v>45</v>
      </c>
      <c r="C43" s="187"/>
      <c r="D43" s="188"/>
      <c r="E43" s="148"/>
    </row>
    <row r="44" spans="1:5" s="147" customFormat="1" x14ac:dyDescent="0.2">
      <c r="A44" s="197" t="s">
        <v>313</v>
      </c>
      <c r="B44" s="186">
        <v>46</v>
      </c>
      <c r="C44" s="188"/>
      <c r="D44" s="188"/>
      <c r="E44" s="148"/>
    </row>
    <row r="45" spans="1:5" s="147" customFormat="1" x14ac:dyDescent="0.2">
      <c r="A45" s="197" t="s">
        <v>314</v>
      </c>
      <c r="B45" s="186">
        <v>47</v>
      </c>
      <c r="C45" s="188"/>
      <c r="D45" s="188"/>
      <c r="E45" s="148"/>
    </row>
    <row r="46" spans="1:5" s="147" customFormat="1" x14ac:dyDescent="0.2">
      <c r="A46" s="185" t="s">
        <v>315</v>
      </c>
      <c r="B46" s="186">
        <v>48</v>
      </c>
      <c r="C46" s="187"/>
      <c r="D46" s="188"/>
      <c r="E46" s="148"/>
    </row>
    <row r="47" spans="1:5" s="147" customFormat="1" x14ac:dyDescent="0.2">
      <c r="A47" s="185" t="s">
        <v>316</v>
      </c>
      <c r="B47" s="186">
        <v>49</v>
      </c>
      <c r="C47" s="187"/>
      <c r="D47" s="188"/>
      <c r="E47" s="148"/>
    </row>
    <row r="48" spans="1:5" s="147" customFormat="1" x14ac:dyDescent="0.2">
      <c r="A48" s="185" t="s">
        <v>317</v>
      </c>
      <c r="B48" s="186">
        <v>50</v>
      </c>
      <c r="C48" s="187"/>
      <c r="D48" s="188"/>
      <c r="E48" s="148"/>
    </row>
    <row r="49" spans="1:5" s="147" customFormat="1" x14ac:dyDescent="0.2">
      <c r="A49" s="185" t="s">
        <v>295</v>
      </c>
      <c r="B49" s="186">
        <v>51</v>
      </c>
      <c r="C49" s="187"/>
      <c r="D49" s="188"/>
      <c r="E49" s="148"/>
    </row>
    <row r="50" spans="1:5" s="147" customFormat="1" x14ac:dyDescent="0.2">
      <c r="A50" s="185" t="s">
        <v>318</v>
      </c>
      <c r="B50" s="186">
        <v>52</v>
      </c>
      <c r="C50" s="187">
        <v>11159</v>
      </c>
      <c r="D50" s="188">
        <v>32669</v>
      </c>
      <c r="E50" s="148"/>
    </row>
    <row r="51" spans="1:5" s="147" customFormat="1" x14ac:dyDescent="0.2">
      <c r="A51" s="194" t="s">
        <v>319</v>
      </c>
      <c r="B51" s="190">
        <v>60</v>
      </c>
      <c r="C51" s="191">
        <f>SUM(C53:C65)</f>
        <v>3835912</v>
      </c>
      <c r="D51" s="191">
        <f>SUM(D53:D65)</f>
        <v>3571519</v>
      </c>
      <c r="E51" s="148"/>
    </row>
    <row r="52" spans="1:5" s="147" customFormat="1" x14ac:dyDescent="0.2">
      <c r="A52" s="185" t="s">
        <v>290</v>
      </c>
      <c r="B52" s="186"/>
      <c r="C52" s="187"/>
      <c r="D52" s="188"/>
      <c r="E52" s="148"/>
    </row>
    <row r="53" spans="1:5" s="147" customFormat="1" x14ac:dyDescent="0.2">
      <c r="A53" s="185" t="s">
        <v>320</v>
      </c>
      <c r="B53" s="186">
        <v>61</v>
      </c>
      <c r="C53" s="187">
        <v>1304269</v>
      </c>
      <c r="D53" s="188">
        <v>2235065</v>
      </c>
      <c r="E53" s="148"/>
    </row>
    <row r="54" spans="1:5" s="147" customFormat="1" x14ac:dyDescent="0.2">
      <c r="A54" s="185" t="s">
        <v>321</v>
      </c>
      <c r="B54" s="186">
        <v>62</v>
      </c>
      <c r="C54" s="187">
        <v>89806</v>
      </c>
      <c r="D54" s="188">
        <v>70647</v>
      </c>
      <c r="E54" s="148"/>
    </row>
    <row r="55" spans="1:5" s="147" customFormat="1" x14ac:dyDescent="0.2">
      <c r="A55" s="185" t="s">
        <v>322</v>
      </c>
      <c r="B55" s="186">
        <v>63</v>
      </c>
      <c r="C55" s="187">
        <v>1773207</v>
      </c>
      <c r="D55" s="188">
        <v>1174384</v>
      </c>
      <c r="E55" s="148"/>
    </row>
    <row r="56" spans="1:5" s="147" customFormat="1" ht="25.5" x14ac:dyDescent="0.2">
      <c r="A56" s="197" t="s">
        <v>323</v>
      </c>
      <c r="B56" s="186">
        <v>64</v>
      </c>
      <c r="C56" s="188"/>
      <c r="D56" s="188"/>
      <c r="E56" s="148"/>
    </row>
    <row r="57" spans="1:5" s="147" customFormat="1" x14ac:dyDescent="0.2">
      <c r="A57" s="185" t="s">
        <v>324</v>
      </c>
      <c r="B57" s="186">
        <v>65</v>
      </c>
      <c r="C57" s="187"/>
      <c r="D57" s="188"/>
      <c r="E57" s="148"/>
    </row>
    <row r="58" spans="1:5" s="147" customFormat="1" x14ac:dyDescent="0.2">
      <c r="A58" s="185" t="s">
        <v>325</v>
      </c>
      <c r="B58" s="186">
        <v>66</v>
      </c>
      <c r="C58" s="187"/>
      <c r="D58" s="188"/>
      <c r="E58" s="148"/>
    </row>
    <row r="59" spans="1:5" s="147" customFormat="1" x14ac:dyDescent="0.2">
      <c r="A59" s="185" t="s">
        <v>326</v>
      </c>
      <c r="B59" s="186">
        <v>67</v>
      </c>
      <c r="C59" s="187">
        <v>104810</v>
      </c>
      <c r="D59" s="188">
        <v>75174</v>
      </c>
      <c r="E59" s="148"/>
    </row>
    <row r="60" spans="1:5" s="147" customFormat="1" x14ac:dyDescent="0.2">
      <c r="A60" s="185" t="s">
        <v>327</v>
      </c>
      <c r="B60" s="186">
        <v>68</v>
      </c>
      <c r="C60" s="187"/>
      <c r="D60" s="188"/>
      <c r="E60" s="148"/>
    </row>
    <row r="61" spans="1:5" s="147" customFormat="1" x14ac:dyDescent="0.2">
      <c r="A61" s="185" t="s">
        <v>328</v>
      </c>
      <c r="B61" s="186">
        <v>69</v>
      </c>
      <c r="C61" s="187"/>
      <c r="D61" s="188"/>
      <c r="E61" s="148"/>
    </row>
    <row r="62" spans="1:5" s="147" customFormat="1" x14ac:dyDescent="0.2">
      <c r="A62" s="185" t="s">
        <v>329</v>
      </c>
      <c r="B62" s="186">
        <v>70</v>
      </c>
      <c r="C62" s="187"/>
      <c r="D62" s="188"/>
      <c r="E62" s="148"/>
    </row>
    <row r="63" spans="1:5" s="147" customFormat="1" x14ac:dyDescent="0.2">
      <c r="A63" s="185" t="s">
        <v>316</v>
      </c>
      <c r="B63" s="186">
        <v>71</v>
      </c>
      <c r="C63" s="187"/>
      <c r="D63" s="188"/>
      <c r="E63" s="148"/>
    </row>
    <row r="64" spans="1:5" s="147" customFormat="1" x14ac:dyDescent="0.2">
      <c r="A64" s="185" t="s">
        <v>330</v>
      </c>
      <c r="B64" s="186">
        <v>72</v>
      </c>
      <c r="C64" s="188"/>
      <c r="D64" s="188"/>
      <c r="E64" s="148"/>
    </row>
    <row r="65" spans="1:5" s="147" customFormat="1" x14ac:dyDescent="0.2">
      <c r="A65" s="185" t="s">
        <v>331</v>
      </c>
      <c r="B65" s="186">
        <v>73</v>
      </c>
      <c r="C65" s="187">
        <v>563820</v>
      </c>
      <c r="D65" s="188">
        <v>16249</v>
      </c>
      <c r="E65" s="148"/>
    </row>
    <row r="66" spans="1:5" s="147" customFormat="1" ht="25.5" x14ac:dyDescent="0.2">
      <c r="A66" s="189" t="s">
        <v>332</v>
      </c>
      <c r="B66" s="190">
        <v>80</v>
      </c>
      <c r="C66" s="191">
        <f>C37-C51</f>
        <v>-3814442</v>
      </c>
      <c r="D66" s="191">
        <f>D37-D51</f>
        <v>-3503600</v>
      </c>
      <c r="E66" s="148"/>
    </row>
    <row r="67" spans="1:5" s="147" customFormat="1" x14ac:dyDescent="0.2">
      <c r="A67" s="192" t="s">
        <v>333</v>
      </c>
      <c r="B67" s="190"/>
      <c r="C67" s="193"/>
      <c r="D67" s="193"/>
      <c r="E67" s="148"/>
    </row>
    <row r="68" spans="1:5" s="147" customFormat="1" x14ac:dyDescent="0.2">
      <c r="A68" s="194" t="s">
        <v>334</v>
      </c>
      <c r="B68" s="190">
        <v>90</v>
      </c>
      <c r="C68" s="191">
        <f>SUM(C70:C73)</f>
        <v>0</v>
      </c>
      <c r="D68" s="191">
        <f>SUM(D70:D73)</f>
        <v>0</v>
      </c>
      <c r="E68" s="148"/>
    </row>
    <row r="69" spans="1:5" s="147" customFormat="1" x14ac:dyDescent="0.2">
      <c r="A69" s="185" t="s">
        <v>290</v>
      </c>
      <c r="B69" s="186"/>
      <c r="C69" s="195"/>
      <c r="D69" s="196"/>
      <c r="E69" s="148"/>
    </row>
    <row r="70" spans="1:5" s="147" customFormat="1" x14ac:dyDescent="0.2">
      <c r="A70" s="185" t="s">
        <v>335</v>
      </c>
      <c r="B70" s="186">
        <v>91</v>
      </c>
      <c r="C70" s="187"/>
      <c r="D70" s="188"/>
      <c r="E70" s="148"/>
    </row>
    <row r="71" spans="1:5" s="147" customFormat="1" x14ac:dyDescent="0.2">
      <c r="A71" s="185" t="s">
        <v>336</v>
      </c>
      <c r="B71" s="186">
        <v>92</v>
      </c>
      <c r="C71" s="187"/>
      <c r="D71" s="188"/>
      <c r="E71" s="148"/>
    </row>
    <row r="72" spans="1:5" s="147" customFormat="1" x14ac:dyDescent="0.2">
      <c r="A72" s="171" t="s">
        <v>337</v>
      </c>
      <c r="B72" s="174">
        <v>93</v>
      </c>
      <c r="C72" s="178"/>
      <c r="D72" s="178"/>
      <c r="E72" s="148"/>
    </row>
    <row r="73" spans="1:5" s="147" customFormat="1" x14ac:dyDescent="0.2">
      <c r="A73" s="171" t="s">
        <v>318</v>
      </c>
      <c r="B73" s="174">
        <v>94</v>
      </c>
      <c r="C73" s="175"/>
      <c r="D73" s="177"/>
      <c r="E73" s="148"/>
    </row>
    <row r="74" spans="1:5" s="147" customFormat="1" x14ac:dyDescent="0.2">
      <c r="A74" s="168" t="s">
        <v>338</v>
      </c>
      <c r="B74" s="166">
        <v>100</v>
      </c>
      <c r="C74" s="198">
        <f>SUM(C76:C80)</f>
        <v>8779598</v>
      </c>
      <c r="D74" s="198">
        <f>SUM(D76:D80)</f>
        <v>7206737</v>
      </c>
      <c r="E74" s="148"/>
    </row>
    <row r="75" spans="1:5" s="147" customFormat="1" x14ac:dyDescent="0.2">
      <c r="A75" s="171" t="s">
        <v>290</v>
      </c>
      <c r="B75" s="172"/>
      <c r="C75" s="182"/>
      <c r="D75" s="183"/>
      <c r="E75" s="148"/>
    </row>
    <row r="76" spans="1:5" s="147" customFormat="1" x14ac:dyDescent="0.2">
      <c r="A76" s="171" t="s">
        <v>339</v>
      </c>
      <c r="B76" s="172">
        <v>101</v>
      </c>
      <c r="C76" s="175"/>
      <c r="D76" s="177"/>
      <c r="E76" s="148"/>
    </row>
    <row r="77" spans="1:5" s="147" customFormat="1" x14ac:dyDescent="0.2">
      <c r="A77" s="171" t="s">
        <v>340</v>
      </c>
      <c r="B77" s="172">
        <v>102</v>
      </c>
      <c r="C77" s="178"/>
      <c r="D77" s="178"/>
      <c r="E77" s="148"/>
    </row>
    <row r="78" spans="1:5" s="147" customFormat="1" x14ac:dyDescent="0.2">
      <c r="A78" s="171" t="s">
        <v>341</v>
      </c>
      <c r="B78" s="172">
        <v>103</v>
      </c>
      <c r="C78" s="175">
        <v>8766348</v>
      </c>
      <c r="D78" s="177">
        <v>7191983</v>
      </c>
      <c r="E78" s="148"/>
    </row>
    <row r="79" spans="1:5" s="147" customFormat="1" x14ac:dyDescent="0.2">
      <c r="A79" s="171" t="s">
        <v>342</v>
      </c>
      <c r="B79" s="172">
        <v>104</v>
      </c>
      <c r="C79" s="175"/>
      <c r="D79" s="177"/>
      <c r="E79" s="148"/>
    </row>
    <row r="80" spans="1:5" s="147" customFormat="1" x14ac:dyDescent="0.2">
      <c r="A80" s="185" t="s">
        <v>343</v>
      </c>
      <c r="B80" s="199">
        <v>105</v>
      </c>
      <c r="C80" s="175">
        <v>13250</v>
      </c>
      <c r="D80" s="181">
        <v>14754</v>
      </c>
      <c r="E80" s="148"/>
    </row>
    <row r="81" spans="1:6" s="147" customFormat="1" x14ac:dyDescent="0.2">
      <c r="A81" s="189" t="s">
        <v>344</v>
      </c>
      <c r="B81" s="200">
        <v>110</v>
      </c>
      <c r="C81" s="198">
        <f>C68-C74</f>
        <v>-8779598</v>
      </c>
      <c r="D81" s="198">
        <f>D68-D74</f>
        <v>-7206737</v>
      </c>
      <c r="E81" s="148"/>
    </row>
    <row r="82" spans="1:6" s="147" customFormat="1" x14ac:dyDescent="0.2">
      <c r="A82" s="194" t="s">
        <v>345</v>
      </c>
      <c r="B82" s="200">
        <v>120</v>
      </c>
      <c r="C82" s="201">
        <v>897202</v>
      </c>
      <c r="D82" s="279">
        <v>-692698</v>
      </c>
      <c r="E82" s="148"/>
    </row>
    <row r="83" spans="1:6" s="147" customFormat="1" ht="25.5" x14ac:dyDescent="0.2">
      <c r="A83" s="189" t="s">
        <v>346</v>
      </c>
      <c r="B83" s="200">
        <v>130</v>
      </c>
      <c r="C83" s="201">
        <v>501</v>
      </c>
      <c r="D83" s="279">
        <v>457</v>
      </c>
      <c r="E83" s="148"/>
      <c r="F83" s="148"/>
    </row>
    <row r="84" spans="1:6" s="147" customFormat="1" ht="25.5" x14ac:dyDescent="0.2">
      <c r="A84" s="189" t="s">
        <v>347</v>
      </c>
      <c r="B84" s="200">
        <v>140</v>
      </c>
      <c r="C84" s="198">
        <f>C35+C66+C81+C82+C83</f>
        <v>-9637881</v>
      </c>
      <c r="D84" s="198">
        <f>D35+D66+D81+D82+D83</f>
        <v>1361503</v>
      </c>
      <c r="E84" s="148"/>
    </row>
    <row r="85" spans="1:6" s="147" customFormat="1" x14ac:dyDescent="0.2">
      <c r="A85" s="202" t="s">
        <v>348</v>
      </c>
      <c r="B85" s="199">
        <v>150</v>
      </c>
      <c r="C85" s="181">
        <v>17752691</v>
      </c>
      <c r="D85" s="181">
        <v>16394188</v>
      </c>
      <c r="E85" s="148"/>
    </row>
    <row r="86" spans="1:6" s="147" customFormat="1" x14ac:dyDescent="0.2">
      <c r="A86" s="202" t="s">
        <v>349</v>
      </c>
      <c r="B86" s="199">
        <v>160</v>
      </c>
      <c r="C86" s="184">
        <f>C85+C84</f>
        <v>8114810</v>
      </c>
      <c r="D86" s="184">
        <f>D85+D84</f>
        <v>17755691</v>
      </c>
      <c r="E86" s="148"/>
    </row>
    <row r="87" spans="1:6" s="147" customFormat="1" x14ac:dyDescent="0.2">
      <c r="A87" s="152"/>
      <c r="B87" s="152"/>
      <c r="C87" s="152"/>
      <c r="D87" s="152"/>
      <c r="E87" s="148"/>
    </row>
    <row r="88" spans="1:6" s="147" customFormat="1" x14ac:dyDescent="0.2">
      <c r="A88" s="152"/>
      <c r="B88" s="152"/>
      <c r="C88" s="152"/>
      <c r="D88" s="152"/>
      <c r="E88" s="148"/>
    </row>
    <row r="89" spans="1:6" s="276" customFormat="1" ht="15.75" x14ac:dyDescent="0.2">
      <c r="A89" s="274"/>
      <c r="B89" s="275"/>
      <c r="C89" s="275"/>
      <c r="D89" s="275"/>
    </row>
    <row r="90" spans="1:6" s="276" customFormat="1" ht="18" customHeight="1" x14ac:dyDescent="0.25">
      <c r="A90" s="274" t="s">
        <v>421</v>
      </c>
      <c r="B90" s="275"/>
      <c r="C90" s="278" t="s">
        <v>407</v>
      </c>
      <c r="D90" s="277"/>
    </row>
    <row r="91" spans="1:6" s="91" customFormat="1" x14ac:dyDescent="0.2">
      <c r="A91" s="87"/>
      <c r="B91" s="88"/>
      <c r="C91" s="307" t="s">
        <v>221</v>
      </c>
      <c r="D91" s="308"/>
      <c r="E91" s="13"/>
      <c r="F91" s="13"/>
    </row>
    <row r="92" spans="1:6" s="91" customFormat="1" x14ac:dyDescent="0.2">
      <c r="A92" s="92"/>
      <c r="B92" s="88"/>
      <c r="E92" s="13"/>
      <c r="F92" s="13"/>
    </row>
    <row r="93" spans="1:6" s="91" customFormat="1" ht="15.75" customHeight="1" x14ac:dyDescent="0.2">
      <c r="A93" s="274" t="s">
        <v>408</v>
      </c>
      <c r="B93" s="88"/>
      <c r="E93" s="13"/>
      <c r="F93" s="13"/>
    </row>
    <row r="94" spans="1:6" s="91" customFormat="1" x14ac:dyDescent="0.2">
      <c r="A94" s="290"/>
      <c r="B94" s="88"/>
      <c r="C94" s="288" t="s">
        <v>221</v>
      </c>
      <c r="D94" s="289"/>
      <c r="E94" s="13"/>
      <c r="F94" s="13"/>
    </row>
    <row r="95" spans="1:6" s="91" customFormat="1" x14ac:dyDescent="0.2">
      <c r="A95" s="87" t="s">
        <v>222</v>
      </c>
      <c r="B95" s="88"/>
      <c r="C95" s="88"/>
      <c r="D95" s="88"/>
      <c r="E95" s="13"/>
      <c r="F95" s="13"/>
    </row>
    <row r="96" spans="1:6" s="147" customFormat="1" ht="14.25" customHeight="1" x14ac:dyDescent="0.2">
      <c r="A96" s="203"/>
      <c r="B96" s="204"/>
      <c r="E96" s="148"/>
    </row>
    <row r="97" spans="1:5" s="147" customFormat="1" ht="16.5" customHeight="1" x14ac:dyDescent="0.2">
      <c r="A97" s="203"/>
      <c r="B97" s="204"/>
      <c r="C97" s="204"/>
      <c r="D97" s="152"/>
      <c r="E97" s="148"/>
    </row>
    <row r="98" spans="1:5" s="147" customFormat="1" x14ac:dyDescent="0.2">
      <c r="A98" s="205"/>
      <c r="B98" s="204"/>
      <c r="C98" s="150"/>
      <c r="D98" s="152"/>
      <c r="E98" s="148"/>
    </row>
    <row r="99" spans="1:5" s="147" customFormat="1" x14ac:dyDescent="0.2">
      <c r="A99" s="205"/>
      <c r="B99" s="204"/>
      <c r="E99" s="148"/>
    </row>
    <row r="100" spans="1:5" s="147" customFormat="1" ht="13.5" customHeight="1" x14ac:dyDescent="0.2">
      <c r="A100" s="203"/>
      <c r="B100" s="204"/>
      <c r="C100" s="204"/>
      <c r="E100" s="148"/>
    </row>
    <row r="101" spans="1:5" s="147" customFormat="1" x14ac:dyDescent="0.2">
      <c r="A101" s="203"/>
      <c r="C101" s="204"/>
      <c r="D101" s="152"/>
      <c r="E101" s="148"/>
    </row>
    <row r="102" spans="1:5" s="147" customFormat="1" x14ac:dyDescent="0.2">
      <c r="A102" s="205"/>
      <c r="C102" s="150"/>
      <c r="E102" s="148"/>
    </row>
    <row r="103" spans="1:5" s="147" customFormat="1" x14ac:dyDescent="0.2">
      <c r="A103" s="205"/>
      <c r="E103" s="148"/>
    </row>
    <row r="104" spans="1:5" s="147" customFormat="1" x14ac:dyDescent="0.2">
      <c r="A104" s="205"/>
      <c r="E104" s="148"/>
    </row>
    <row r="105" spans="1:5" s="147" customFormat="1" x14ac:dyDescent="0.2">
      <c r="A105" s="205"/>
      <c r="E105" s="148"/>
    </row>
    <row r="106" spans="1:5" s="147" customFormat="1" x14ac:dyDescent="0.2">
      <c r="A106" s="205"/>
      <c r="E106" s="148"/>
    </row>
    <row r="107" spans="1:5" s="147" customFormat="1" x14ac:dyDescent="0.2">
      <c r="A107" s="205"/>
      <c r="E107" s="148"/>
    </row>
    <row r="108" spans="1:5" s="147" customFormat="1" x14ac:dyDescent="0.2">
      <c r="A108" s="205"/>
      <c r="E108" s="148"/>
    </row>
    <row r="109" spans="1:5" s="147" customFormat="1" x14ac:dyDescent="0.2">
      <c r="A109" s="205"/>
      <c r="E109" s="148"/>
    </row>
    <row r="110" spans="1:5" s="147" customFormat="1" x14ac:dyDescent="0.2">
      <c r="A110" s="205"/>
      <c r="E110" s="148"/>
    </row>
  </sheetData>
  <mergeCells count="1">
    <mergeCell ref="C91:D91"/>
  </mergeCells>
  <pageMargins left="0.70866141732283472" right="0.3" top="0.45" bottom="0.45" header="0.31496062992125984" footer="0.31496062992125984"/>
  <pageSetup paperSize="9" scale="55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autoPageBreaks="0"/>
  </sheetPr>
  <dimension ref="A1:M109"/>
  <sheetViews>
    <sheetView topLeftCell="A9" zoomScale="80" zoomScaleNormal="80" workbookViewId="0">
      <selection activeCell="F95" sqref="F95"/>
    </sheetView>
  </sheetViews>
  <sheetFormatPr defaultColWidth="9.42578125" defaultRowHeight="12" x14ac:dyDescent="0.2"/>
  <cols>
    <col min="1" max="1" width="86.7109375" style="207" customWidth="1"/>
    <col min="2" max="2" width="5.42578125" style="207" customWidth="1"/>
    <col min="3" max="3" width="14.42578125" style="206" bestFit="1" customWidth="1"/>
    <col min="4" max="6" width="13.42578125" style="206" customWidth="1"/>
    <col min="7" max="8" width="15.42578125" style="206" bestFit="1" customWidth="1"/>
    <col min="9" max="9" width="12.85546875" style="207" customWidth="1"/>
    <col min="10" max="10" width="13" style="207" customWidth="1"/>
    <col min="11" max="11" width="16.5703125" style="207" customWidth="1"/>
    <col min="12" max="12" width="15" style="211" bestFit="1" customWidth="1"/>
    <col min="13" max="13" width="9.42578125" style="212" customWidth="1"/>
    <col min="14" max="18" width="9.42578125" style="212"/>
    <col min="19" max="19" width="9.42578125" style="212" customWidth="1"/>
    <col min="20" max="22" width="9.42578125" style="212"/>
    <col min="23" max="23" width="9.42578125" style="212" customWidth="1"/>
    <col min="24" max="25" width="9.42578125" style="212"/>
    <col min="26" max="27" width="9.42578125" style="212" customWidth="1"/>
    <col min="28" max="48" width="9.42578125" style="212"/>
    <col min="49" max="49" width="9.42578125" style="212" customWidth="1"/>
    <col min="50" max="56" width="9.42578125" style="212"/>
    <col min="57" max="57" width="9.42578125" style="212" customWidth="1"/>
    <col min="58" max="90" width="9.42578125" style="212"/>
    <col min="91" max="91" width="9.42578125" style="212" customWidth="1"/>
    <col min="92" max="16384" width="9.42578125" style="212"/>
  </cols>
  <sheetData>
    <row r="1" spans="1:12" s="7" customFormat="1" ht="12.75" x14ac:dyDescent="0.2">
      <c r="A1" s="1"/>
      <c r="B1" s="2"/>
      <c r="C1" s="3"/>
      <c r="F1" s="5"/>
      <c r="G1" s="6"/>
      <c r="H1" s="6"/>
      <c r="I1" s="6"/>
      <c r="K1" s="4" t="s">
        <v>90</v>
      </c>
    </row>
    <row r="2" spans="1:12" s="7" customFormat="1" ht="12.75" x14ac:dyDescent="0.2">
      <c r="A2" s="1"/>
      <c r="B2" s="2"/>
      <c r="C2" s="3"/>
      <c r="F2" s="5"/>
      <c r="G2" s="6"/>
      <c r="H2" s="6"/>
      <c r="I2" s="6"/>
      <c r="K2" s="4" t="s">
        <v>91</v>
      </c>
    </row>
    <row r="3" spans="1:12" s="7" customFormat="1" ht="12.75" x14ac:dyDescent="0.2">
      <c r="A3" s="1"/>
      <c r="B3" s="2"/>
      <c r="C3" s="3"/>
      <c r="F3" s="5"/>
      <c r="G3" s="6"/>
      <c r="H3" s="6"/>
      <c r="I3" s="6"/>
      <c r="K3" s="4" t="s">
        <v>224</v>
      </c>
    </row>
    <row r="4" spans="1:12" customFormat="1" ht="12.75" x14ac:dyDescent="0.2">
      <c r="A4" s="147"/>
      <c r="B4" s="147"/>
      <c r="C4" s="147"/>
      <c r="D4" s="147"/>
      <c r="E4" s="206"/>
      <c r="F4" s="148"/>
      <c r="G4" s="147"/>
      <c r="H4" s="147"/>
      <c r="I4" s="147"/>
      <c r="J4" s="147"/>
      <c r="K4" s="149"/>
      <c r="L4" s="147"/>
    </row>
    <row r="5" spans="1:12" s="151" customFormat="1" ht="12.75" x14ac:dyDescent="0.2">
      <c r="A5" s="150"/>
      <c r="B5" s="150"/>
      <c r="C5" s="150"/>
      <c r="D5" s="150"/>
      <c r="F5" s="148"/>
      <c r="G5" s="150"/>
      <c r="H5" s="150"/>
      <c r="I5" s="150"/>
      <c r="J5" s="150"/>
      <c r="K5" s="4" t="s">
        <v>226</v>
      </c>
      <c r="L5" s="150"/>
    </row>
    <row r="6" spans="1:12" s="151" customFormat="1" ht="12.75" x14ac:dyDescent="0.2">
      <c r="A6" s="150"/>
      <c r="B6" s="150"/>
      <c r="C6" s="150"/>
      <c r="D6" s="150"/>
      <c r="F6" s="148"/>
      <c r="G6" s="150"/>
      <c r="H6" s="150"/>
      <c r="I6" s="150"/>
      <c r="J6" s="150"/>
      <c r="K6" s="4" t="s">
        <v>93</v>
      </c>
      <c r="L6" s="150"/>
    </row>
    <row r="7" spans="1:12" s="151" customFormat="1" ht="12.75" x14ac:dyDescent="0.2">
      <c r="A7" s="152"/>
      <c r="B7" s="152" t="s">
        <v>38</v>
      </c>
      <c r="C7" s="153" t="s">
        <v>39</v>
      </c>
      <c r="D7" s="152"/>
      <c r="F7" s="148"/>
      <c r="G7" s="150"/>
      <c r="H7" s="150"/>
      <c r="I7" s="150"/>
      <c r="J7" s="150"/>
      <c r="K7" s="4" t="s">
        <v>229</v>
      </c>
      <c r="L7" s="150"/>
    </row>
    <row r="8" spans="1:12" s="151" customFormat="1" ht="12.75" x14ac:dyDescent="0.2">
      <c r="A8" s="152"/>
      <c r="B8" s="152"/>
      <c r="C8" s="153"/>
      <c r="D8" s="152"/>
      <c r="F8" s="148"/>
      <c r="G8" s="150"/>
      <c r="H8" s="150"/>
      <c r="I8" s="150"/>
      <c r="J8" s="150"/>
      <c r="K8" s="4"/>
      <c r="L8" s="150"/>
    </row>
    <row r="9" spans="1:12" x14ac:dyDescent="0.2">
      <c r="B9" s="208"/>
      <c r="C9" s="209"/>
      <c r="D9" s="209"/>
      <c r="E9" s="209"/>
      <c r="F9" s="209"/>
      <c r="G9" s="209"/>
      <c r="H9" s="209"/>
      <c r="I9" s="208"/>
      <c r="J9" s="208"/>
      <c r="K9" s="210" t="s">
        <v>350</v>
      </c>
    </row>
    <row r="10" spans="1:12" x14ac:dyDescent="0.2">
      <c r="A10" s="213" t="s">
        <v>351</v>
      </c>
      <c r="B10" s="208"/>
      <c r="C10" s="214" t="str">
        <f>Ф1!C10</f>
        <v xml:space="preserve">"Үлбі металлургиялық зауыты" АҚ </v>
      </c>
      <c r="D10" s="209"/>
      <c r="E10" s="209"/>
      <c r="F10" s="209"/>
      <c r="G10" s="209"/>
      <c r="H10" s="209"/>
      <c r="I10" s="208"/>
      <c r="J10" s="208"/>
      <c r="K10" s="208"/>
    </row>
    <row r="11" spans="1:12" x14ac:dyDescent="0.2">
      <c r="A11" s="213"/>
      <c r="B11" s="208"/>
      <c r="C11" s="215"/>
      <c r="D11" s="209"/>
      <c r="E11" s="209"/>
      <c r="F11" s="209"/>
      <c r="G11" s="209"/>
      <c r="H11" s="209"/>
      <c r="I11" s="208"/>
      <c r="J11" s="208"/>
      <c r="K11" s="208"/>
    </row>
    <row r="12" spans="1:12" x14ac:dyDescent="0.2">
      <c r="A12" s="213" t="s">
        <v>352</v>
      </c>
      <c r="B12" s="208"/>
      <c r="C12" s="215"/>
      <c r="D12" s="209"/>
      <c r="E12" s="209"/>
      <c r="F12" s="209"/>
      <c r="G12" s="209"/>
      <c r="H12" s="209"/>
      <c r="I12" s="208"/>
      <c r="J12" s="208"/>
      <c r="K12" s="208"/>
    </row>
    <row r="13" spans="1:12" x14ac:dyDescent="0.2">
      <c r="A13" s="213" t="s">
        <v>353</v>
      </c>
      <c r="B13" s="208"/>
      <c r="C13" s="216">
        <f>Ф1!C20</f>
        <v>45657</v>
      </c>
      <c r="D13" s="209"/>
      <c r="E13" s="209"/>
      <c r="F13" s="209"/>
      <c r="G13" s="209"/>
      <c r="H13" s="209"/>
      <c r="I13" s="208"/>
      <c r="J13" s="208"/>
      <c r="K13" s="208"/>
    </row>
    <row r="14" spans="1:12" x14ac:dyDescent="0.2">
      <c r="A14" s="217"/>
      <c r="B14" s="217"/>
      <c r="C14" s="218"/>
      <c r="D14" s="218"/>
      <c r="E14" s="218"/>
      <c r="F14" s="218"/>
      <c r="G14" s="218"/>
      <c r="H14" s="218"/>
      <c r="I14" s="217"/>
      <c r="J14" s="217"/>
      <c r="K14" s="219" t="s">
        <v>234</v>
      </c>
    </row>
    <row r="15" spans="1:12" s="220" customFormat="1" ht="38.25" customHeight="1" x14ac:dyDescent="0.2">
      <c r="A15" s="311" t="s">
        <v>354</v>
      </c>
      <c r="B15" s="311" t="s">
        <v>285</v>
      </c>
      <c r="C15" s="313" t="s">
        <v>355</v>
      </c>
      <c r="D15" s="314"/>
      <c r="E15" s="314"/>
      <c r="F15" s="314"/>
      <c r="G15" s="314"/>
      <c r="H15" s="315"/>
      <c r="I15" s="311" t="s">
        <v>359</v>
      </c>
      <c r="J15" s="311" t="s">
        <v>360</v>
      </c>
      <c r="K15" s="311" t="s">
        <v>361</v>
      </c>
      <c r="L15" s="211"/>
    </row>
    <row r="16" spans="1:12" s="220" customFormat="1" ht="48" x14ac:dyDescent="0.2">
      <c r="A16" s="312"/>
      <c r="B16" s="312"/>
      <c r="C16" s="221" t="s">
        <v>211</v>
      </c>
      <c r="D16" s="221" t="s">
        <v>212</v>
      </c>
      <c r="E16" s="221" t="s">
        <v>356</v>
      </c>
      <c r="F16" s="221" t="s">
        <v>357</v>
      </c>
      <c r="G16" s="221" t="s">
        <v>358</v>
      </c>
      <c r="H16" s="221" t="s">
        <v>216</v>
      </c>
      <c r="I16" s="312"/>
      <c r="J16" s="312"/>
      <c r="K16" s="312"/>
      <c r="L16" s="211"/>
    </row>
    <row r="17" spans="1:12" s="227" customFormat="1" x14ac:dyDescent="0.2">
      <c r="A17" s="222" t="s">
        <v>362</v>
      </c>
      <c r="B17" s="223" t="s">
        <v>1</v>
      </c>
      <c r="C17" s="224">
        <v>4405169</v>
      </c>
      <c r="D17" s="224"/>
      <c r="E17" s="224"/>
      <c r="F17" s="224">
        <v>-400409</v>
      </c>
      <c r="G17" s="224">
        <v>79318531</v>
      </c>
      <c r="H17" s="224"/>
      <c r="I17" s="225">
        <f t="shared" ref="I17:I22" si="0">SUM(C17:H17)</f>
        <v>83323291</v>
      </c>
      <c r="J17" s="225"/>
      <c r="K17" s="225">
        <f t="shared" ref="K17:K22" si="1">I17+J17</f>
        <v>83323291</v>
      </c>
      <c r="L17" s="226"/>
    </row>
    <row r="18" spans="1:12" x14ac:dyDescent="0.2">
      <c r="A18" s="228" t="s">
        <v>363</v>
      </c>
      <c r="B18" s="229" t="s">
        <v>2</v>
      </c>
      <c r="C18" s="230"/>
      <c r="D18" s="230"/>
      <c r="E18" s="230"/>
      <c r="F18" s="230"/>
      <c r="G18" s="230"/>
      <c r="H18" s="230"/>
      <c r="I18" s="225">
        <f t="shared" si="0"/>
        <v>0</v>
      </c>
      <c r="J18" s="225"/>
      <c r="K18" s="225">
        <f t="shared" si="1"/>
        <v>0</v>
      </c>
    </row>
    <row r="19" spans="1:12" x14ac:dyDescent="0.2">
      <c r="A19" s="228" t="s">
        <v>364</v>
      </c>
      <c r="B19" s="229" t="s">
        <v>40</v>
      </c>
      <c r="C19" s="231">
        <v>4405169</v>
      </c>
      <c r="D19" s="231">
        <v>0</v>
      </c>
      <c r="E19" s="231">
        <v>0</v>
      </c>
      <c r="F19" s="231">
        <f t="shared" ref="F19:G19" si="2">F17+F18</f>
        <v>-400409</v>
      </c>
      <c r="G19" s="231">
        <f t="shared" si="2"/>
        <v>79318531</v>
      </c>
      <c r="H19" s="231">
        <v>0</v>
      </c>
      <c r="I19" s="225">
        <f t="shared" si="0"/>
        <v>83323291</v>
      </c>
      <c r="J19" s="225"/>
      <c r="K19" s="225">
        <f t="shared" si="1"/>
        <v>83323291</v>
      </c>
    </row>
    <row r="20" spans="1:12" x14ac:dyDescent="0.2">
      <c r="A20" s="228" t="s">
        <v>365</v>
      </c>
      <c r="B20" s="229" t="s">
        <v>20</v>
      </c>
      <c r="C20" s="231">
        <v>0</v>
      </c>
      <c r="D20" s="231">
        <v>0</v>
      </c>
      <c r="E20" s="231">
        <v>0</v>
      </c>
      <c r="F20" s="231">
        <f t="shared" ref="F20:G20" si="3">F21+F22</f>
        <v>-37499</v>
      </c>
      <c r="G20" s="231">
        <f t="shared" si="3"/>
        <v>17683940</v>
      </c>
      <c r="H20" s="231">
        <v>0</v>
      </c>
      <c r="I20" s="225">
        <f t="shared" si="0"/>
        <v>17646441</v>
      </c>
      <c r="J20" s="225"/>
      <c r="K20" s="225">
        <f t="shared" si="1"/>
        <v>17646441</v>
      </c>
    </row>
    <row r="21" spans="1:12" x14ac:dyDescent="0.2">
      <c r="A21" s="228" t="s">
        <v>366</v>
      </c>
      <c r="B21" s="229" t="s">
        <v>41</v>
      </c>
      <c r="C21" s="232"/>
      <c r="D21" s="232"/>
      <c r="E21" s="232"/>
      <c r="F21" s="232"/>
      <c r="G21" s="232">
        <v>17638627</v>
      </c>
      <c r="H21" s="224"/>
      <c r="I21" s="225">
        <f t="shared" si="0"/>
        <v>17638627</v>
      </c>
      <c r="J21" s="225"/>
      <c r="K21" s="225">
        <f t="shared" si="1"/>
        <v>17638627</v>
      </c>
    </row>
    <row r="22" spans="1:12" x14ac:dyDescent="0.2">
      <c r="A22" s="228" t="s">
        <v>367</v>
      </c>
      <c r="B22" s="229" t="s">
        <v>42</v>
      </c>
      <c r="C22" s="231">
        <v>0</v>
      </c>
      <c r="D22" s="231">
        <v>0</v>
      </c>
      <c r="E22" s="231">
        <v>0</v>
      </c>
      <c r="F22" s="231">
        <f t="shared" ref="F22:G22" si="4">SUM(F24:F32)</f>
        <v>-37499</v>
      </c>
      <c r="G22" s="231">
        <f t="shared" si="4"/>
        <v>45313</v>
      </c>
      <c r="H22" s="231">
        <v>0</v>
      </c>
      <c r="I22" s="225">
        <f t="shared" si="0"/>
        <v>7814</v>
      </c>
      <c r="J22" s="233"/>
      <c r="K22" s="225">
        <f t="shared" si="1"/>
        <v>7814</v>
      </c>
    </row>
    <row r="23" spans="1:12" x14ac:dyDescent="0.2">
      <c r="A23" s="228" t="s">
        <v>258</v>
      </c>
      <c r="B23" s="229"/>
      <c r="C23" s="230"/>
      <c r="D23" s="230"/>
      <c r="E23" s="230"/>
      <c r="F23" s="230"/>
      <c r="G23" s="230"/>
      <c r="H23" s="230"/>
      <c r="I23" s="234"/>
      <c r="J23" s="224"/>
      <c r="K23" s="224"/>
    </row>
    <row r="24" spans="1:12" ht="24" x14ac:dyDescent="0.2">
      <c r="A24" s="228" t="s">
        <v>368</v>
      </c>
      <c r="B24" s="229" t="s">
        <v>43</v>
      </c>
      <c r="C24" s="232"/>
      <c r="D24" s="232"/>
      <c r="E24" s="232"/>
      <c r="F24" s="230"/>
      <c r="G24" s="232"/>
      <c r="H24" s="232"/>
      <c r="I24" s="231"/>
      <c r="J24" s="235"/>
      <c r="K24" s="236">
        <f>I24+J24</f>
        <v>0</v>
      </c>
    </row>
    <row r="25" spans="1:12" ht="24" x14ac:dyDescent="0.2">
      <c r="A25" s="228" t="s">
        <v>369</v>
      </c>
      <c r="B25" s="229" t="s">
        <v>44</v>
      </c>
      <c r="C25" s="232"/>
      <c r="D25" s="232"/>
      <c r="E25" s="232"/>
      <c r="F25" s="230">
        <v>-6934</v>
      </c>
      <c r="G25" s="230"/>
      <c r="H25" s="230"/>
      <c r="I25" s="231"/>
      <c r="J25" s="225"/>
      <c r="K25" s="236">
        <f t="shared" ref="K25:K32" si="5">I25+J25</f>
        <v>0</v>
      </c>
    </row>
    <row r="26" spans="1:12" x14ac:dyDescent="0.2">
      <c r="A26" s="228" t="s">
        <v>370</v>
      </c>
      <c r="B26" s="229" t="s">
        <v>45</v>
      </c>
      <c r="C26" s="232"/>
      <c r="D26" s="232"/>
      <c r="E26" s="232"/>
      <c r="F26" s="230"/>
      <c r="G26" s="230"/>
      <c r="H26" s="230"/>
      <c r="I26" s="231"/>
      <c r="J26" s="235"/>
      <c r="K26" s="236">
        <f t="shared" si="5"/>
        <v>0</v>
      </c>
    </row>
    <row r="27" spans="1:12" ht="24" x14ac:dyDescent="0.2">
      <c r="A27" s="228" t="s">
        <v>371</v>
      </c>
      <c r="B27" s="229" t="s">
        <v>46</v>
      </c>
      <c r="C27" s="232"/>
      <c r="D27" s="232"/>
      <c r="E27" s="232"/>
      <c r="F27" s="230"/>
      <c r="G27" s="230"/>
      <c r="H27" s="230"/>
      <c r="I27" s="231">
        <f>SUM(C27:H27)</f>
        <v>0</v>
      </c>
      <c r="J27" s="225"/>
      <c r="K27" s="236">
        <f t="shared" si="5"/>
        <v>0</v>
      </c>
    </row>
    <row r="28" spans="1:12" x14ac:dyDescent="0.2">
      <c r="A28" s="228" t="s">
        <v>270</v>
      </c>
      <c r="B28" s="229" t="s">
        <v>47</v>
      </c>
      <c r="C28" s="232"/>
      <c r="D28" s="232"/>
      <c r="E28" s="232"/>
      <c r="F28" s="230"/>
      <c r="G28" s="230">
        <v>45313</v>
      </c>
      <c r="H28" s="230"/>
      <c r="I28" s="231">
        <f t="shared" ref="I28:I33" si="6">SUM(C28:H28)</f>
        <v>45313</v>
      </c>
      <c r="J28" s="225"/>
      <c r="K28" s="236">
        <f t="shared" si="5"/>
        <v>45313</v>
      </c>
    </row>
    <row r="29" spans="1:12" x14ac:dyDescent="0.2">
      <c r="A29" s="228" t="s">
        <v>372</v>
      </c>
      <c r="B29" s="229" t="s">
        <v>48</v>
      </c>
      <c r="C29" s="232"/>
      <c r="D29" s="232"/>
      <c r="E29" s="232"/>
      <c r="F29" s="230"/>
      <c r="G29" s="230"/>
      <c r="H29" s="230"/>
      <c r="I29" s="231">
        <f t="shared" si="6"/>
        <v>0</v>
      </c>
      <c r="J29" s="225"/>
      <c r="K29" s="236">
        <f t="shared" si="5"/>
        <v>0</v>
      </c>
    </row>
    <row r="30" spans="1:12" x14ac:dyDescent="0.2">
      <c r="A30" s="228" t="s">
        <v>373</v>
      </c>
      <c r="B30" s="229" t="s">
        <v>49</v>
      </c>
      <c r="C30" s="232"/>
      <c r="D30" s="232"/>
      <c r="E30" s="232"/>
      <c r="F30" s="230"/>
      <c r="G30" s="230"/>
      <c r="H30" s="230"/>
      <c r="I30" s="231">
        <f t="shared" si="6"/>
        <v>0</v>
      </c>
      <c r="J30" s="225"/>
      <c r="K30" s="236">
        <f t="shared" si="5"/>
        <v>0</v>
      </c>
    </row>
    <row r="31" spans="1:12" x14ac:dyDescent="0.2">
      <c r="A31" s="228" t="s">
        <v>374</v>
      </c>
      <c r="B31" s="229" t="s">
        <v>50</v>
      </c>
      <c r="C31" s="230"/>
      <c r="D31" s="230"/>
      <c r="E31" s="230"/>
      <c r="F31" s="230"/>
      <c r="G31" s="230"/>
      <c r="H31" s="230"/>
      <c r="I31" s="231">
        <f t="shared" si="6"/>
        <v>0</v>
      </c>
      <c r="J31" s="225"/>
      <c r="K31" s="236">
        <f t="shared" si="5"/>
        <v>0</v>
      </c>
    </row>
    <row r="32" spans="1:12" s="244" customFormat="1" ht="24" customHeight="1" x14ac:dyDescent="0.2">
      <c r="A32" s="237" t="s">
        <v>375</v>
      </c>
      <c r="B32" s="238" t="s">
        <v>51</v>
      </c>
      <c r="C32" s="239"/>
      <c r="D32" s="239"/>
      <c r="E32" s="239"/>
      <c r="F32" s="240">
        <v>-30565</v>
      </c>
      <c r="G32" s="240"/>
      <c r="H32" s="240"/>
      <c r="I32" s="241">
        <f t="shared" si="6"/>
        <v>-30565</v>
      </c>
      <c r="J32" s="242"/>
      <c r="K32" s="236">
        <f t="shared" si="5"/>
        <v>-30565</v>
      </c>
      <c r="L32" s="243"/>
    </row>
    <row r="33" spans="1:11" x14ac:dyDescent="0.2">
      <c r="A33" s="228" t="s">
        <v>376</v>
      </c>
      <c r="B33" s="229" t="s">
        <v>52</v>
      </c>
      <c r="C33" s="245">
        <v>0</v>
      </c>
      <c r="D33" s="245">
        <v>0</v>
      </c>
      <c r="E33" s="245">
        <v>0</v>
      </c>
      <c r="F33" s="245">
        <v>0</v>
      </c>
      <c r="G33" s="245">
        <f t="shared" ref="G33" si="7">SUM(G35+G40+G41+G42+G43+G44+G45+G46+G47)</f>
        <v>-7191983</v>
      </c>
      <c r="H33" s="245">
        <v>0</v>
      </c>
      <c r="I33" s="231">
        <f t="shared" si="6"/>
        <v>-7191983</v>
      </c>
      <c r="J33" s="233"/>
      <c r="K33" s="231">
        <f>I33+J33</f>
        <v>-7191983</v>
      </c>
    </row>
    <row r="34" spans="1:11" x14ac:dyDescent="0.2">
      <c r="A34" s="228" t="s">
        <v>258</v>
      </c>
      <c r="B34" s="229"/>
      <c r="C34" s="246"/>
      <c r="D34" s="246"/>
      <c r="E34" s="246"/>
      <c r="F34" s="246"/>
      <c r="G34" s="246"/>
      <c r="H34" s="246"/>
      <c r="I34" s="231"/>
      <c r="J34" s="234"/>
      <c r="K34" s="231"/>
    </row>
    <row r="35" spans="1:11" x14ac:dyDescent="0.2">
      <c r="A35" s="228" t="s">
        <v>377</v>
      </c>
      <c r="B35" s="229" t="s">
        <v>53</v>
      </c>
      <c r="C35" s="245">
        <v>0</v>
      </c>
      <c r="D35" s="245">
        <v>0</v>
      </c>
      <c r="E35" s="245">
        <v>0</v>
      </c>
      <c r="F35" s="245">
        <v>0</v>
      </c>
      <c r="G35" s="245">
        <v>0</v>
      </c>
      <c r="H35" s="245">
        <v>0</v>
      </c>
      <c r="I35" s="231"/>
      <c r="J35" s="233"/>
      <c r="K35" s="231">
        <f>I35+J35</f>
        <v>0</v>
      </c>
    </row>
    <row r="36" spans="1:11" x14ac:dyDescent="0.2">
      <c r="A36" s="228" t="s">
        <v>258</v>
      </c>
      <c r="B36" s="229"/>
      <c r="C36" s="246"/>
      <c r="D36" s="246"/>
      <c r="E36" s="246"/>
      <c r="F36" s="246"/>
      <c r="G36" s="246"/>
      <c r="H36" s="246"/>
      <c r="I36" s="230"/>
      <c r="J36" s="234"/>
      <c r="K36" s="231">
        <f t="shared" ref="K36:K47" si="8">I36+J36</f>
        <v>0</v>
      </c>
    </row>
    <row r="37" spans="1:11" x14ac:dyDescent="0.2">
      <c r="A37" s="228" t="s">
        <v>378</v>
      </c>
      <c r="B37" s="229"/>
      <c r="C37" s="230"/>
      <c r="D37" s="230"/>
      <c r="E37" s="230"/>
      <c r="F37" s="230"/>
      <c r="G37" s="230"/>
      <c r="H37" s="230"/>
      <c r="I37" s="231"/>
      <c r="J37" s="225"/>
      <c r="K37" s="231">
        <f t="shared" si="8"/>
        <v>0</v>
      </c>
    </row>
    <row r="38" spans="1:11" x14ac:dyDescent="0.2">
      <c r="A38" s="228" t="s">
        <v>379</v>
      </c>
      <c r="B38" s="229"/>
      <c r="C38" s="230"/>
      <c r="D38" s="230"/>
      <c r="E38" s="230"/>
      <c r="F38" s="230"/>
      <c r="G38" s="230"/>
      <c r="H38" s="230"/>
      <c r="I38" s="231"/>
      <c r="J38" s="225"/>
      <c r="K38" s="231">
        <f t="shared" si="8"/>
        <v>0</v>
      </c>
    </row>
    <row r="39" spans="1:11" x14ac:dyDescent="0.2">
      <c r="A39" s="228" t="s">
        <v>380</v>
      </c>
      <c r="B39" s="229"/>
      <c r="C39" s="230"/>
      <c r="D39" s="230"/>
      <c r="E39" s="230"/>
      <c r="F39" s="230"/>
      <c r="G39" s="230"/>
      <c r="H39" s="230"/>
      <c r="I39" s="231"/>
      <c r="J39" s="225"/>
      <c r="K39" s="231">
        <f t="shared" si="8"/>
        <v>0</v>
      </c>
    </row>
    <row r="40" spans="1:11" x14ac:dyDescent="0.2">
      <c r="A40" s="228" t="s">
        <v>381</v>
      </c>
      <c r="B40" s="229" t="s">
        <v>54</v>
      </c>
      <c r="C40" s="230"/>
      <c r="D40" s="230"/>
      <c r="E40" s="230"/>
      <c r="F40" s="230"/>
      <c r="G40" s="230"/>
      <c r="H40" s="230"/>
      <c r="I40" s="231"/>
      <c r="J40" s="225"/>
      <c r="K40" s="231">
        <f t="shared" si="8"/>
        <v>0</v>
      </c>
    </row>
    <row r="41" spans="1:11" x14ac:dyDescent="0.2">
      <c r="A41" s="228" t="s">
        <v>382</v>
      </c>
      <c r="B41" s="229" t="s">
        <v>55</v>
      </c>
      <c r="C41" s="230"/>
      <c r="D41" s="230"/>
      <c r="E41" s="230"/>
      <c r="F41" s="230"/>
      <c r="G41" s="230"/>
      <c r="H41" s="230"/>
      <c r="I41" s="231">
        <f t="shared" ref="I41:I49" si="9">SUM(C41:H41)</f>
        <v>0</v>
      </c>
      <c r="J41" s="225"/>
      <c r="K41" s="231">
        <f t="shared" si="8"/>
        <v>0</v>
      </c>
    </row>
    <row r="42" spans="1:11" x14ac:dyDescent="0.2">
      <c r="A42" s="228" t="s">
        <v>383</v>
      </c>
      <c r="B42" s="229" t="s">
        <v>56</v>
      </c>
      <c r="C42" s="230"/>
      <c r="D42" s="230"/>
      <c r="E42" s="230"/>
      <c r="F42" s="230"/>
      <c r="G42" s="230"/>
      <c r="H42" s="230"/>
      <c r="I42" s="231">
        <f t="shared" si="9"/>
        <v>0</v>
      </c>
      <c r="J42" s="225"/>
      <c r="K42" s="231">
        <f t="shared" si="8"/>
        <v>0</v>
      </c>
    </row>
    <row r="43" spans="1:11" x14ac:dyDescent="0.2">
      <c r="A43" s="228" t="s">
        <v>384</v>
      </c>
      <c r="B43" s="229" t="s">
        <v>57</v>
      </c>
      <c r="C43" s="230"/>
      <c r="D43" s="230"/>
      <c r="E43" s="230"/>
      <c r="F43" s="230"/>
      <c r="G43" s="230"/>
      <c r="H43" s="230"/>
      <c r="I43" s="231">
        <f t="shared" si="9"/>
        <v>0</v>
      </c>
      <c r="J43" s="225"/>
      <c r="K43" s="231">
        <f t="shared" si="8"/>
        <v>0</v>
      </c>
    </row>
    <row r="44" spans="1:11" x14ac:dyDescent="0.2">
      <c r="A44" s="228" t="s">
        <v>385</v>
      </c>
      <c r="B44" s="229" t="s">
        <v>58</v>
      </c>
      <c r="C44" s="230"/>
      <c r="D44" s="230"/>
      <c r="E44" s="230"/>
      <c r="F44" s="230"/>
      <c r="G44" s="230">
        <v>-7191983</v>
      </c>
      <c r="H44" s="230"/>
      <c r="I44" s="231">
        <f t="shared" si="9"/>
        <v>-7191983</v>
      </c>
      <c r="J44" s="225"/>
      <c r="K44" s="231">
        <f t="shared" si="8"/>
        <v>-7191983</v>
      </c>
    </row>
    <row r="45" spans="1:11" x14ac:dyDescent="0.2">
      <c r="A45" s="228" t="s">
        <v>386</v>
      </c>
      <c r="B45" s="229" t="s">
        <v>59</v>
      </c>
      <c r="C45" s="230"/>
      <c r="D45" s="230"/>
      <c r="E45" s="230"/>
      <c r="F45" s="230"/>
      <c r="G45" s="230"/>
      <c r="H45" s="230"/>
      <c r="I45" s="231">
        <f t="shared" si="9"/>
        <v>0</v>
      </c>
      <c r="J45" s="225"/>
      <c r="K45" s="231">
        <f t="shared" si="8"/>
        <v>0</v>
      </c>
    </row>
    <row r="46" spans="1:11" x14ac:dyDescent="0.2">
      <c r="A46" s="228" t="s">
        <v>387</v>
      </c>
      <c r="B46" s="229" t="s">
        <v>60</v>
      </c>
      <c r="C46" s="230"/>
      <c r="D46" s="230"/>
      <c r="E46" s="230"/>
      <c r="F46" s="230"/>
      <c r="G46" s="230"/>
      <c r="H46" s="230"/>
      <c r="I46" s="231">
        <f t="shared" si="9"/>
        <v>0</v>
      </c>
      <c r="J46" s="225"/>
      <c r="K46" s="231">
        <f t="shared" si="8"/>
        <v>0</v>
      </c>
    </row>
    <row r="47" spans="1:11" x14ac:dyDescent="0.2">
      <c r="A47" s="228" t="s">
        <v>388</v>
      </c>
      <c r="B47" s="229" t="s">
        <v>61</v>
      </c>
      <c r="C47" s="230"/>
      <c r="D47" s="230"/>
      <c r="E47" s="230"/>
      <c r="F47" s="230"/>
      <c r="G47" s="230"/>
      <c r="H47" s="230"/>
      <c r="I47" s="231">
        <f t="shared" si="9"/>
        <v>0</v>
      </c>
      <c r="J47" s="225"/>
      <c r="K47" s="231">
        <f t="shared" si="8"/>
        <v>0</v>
      </c>
    </row>
    <row r="48" spans="1:11" x14ac:dyDescent="0.2">
      <c r="A48" s="228" t="s">
        <v>389</v>
      </c>
      <c r="B48" s="229" t="s">
        <v>62</v>
      </c>
      <c r="C48" s="230"/>
      <c r="D48" s="230"/>
      <c r="E48" s="230"/>
      <c r="F48" s="230"/>
      <c r="G48" s="230"/>
      <c r="H48" s="230"/>
      <c r="I48" s="231">
        <f t="shared" si="9"/>
        <v>0</v>
      </c>
      <c r="J48" s="225"/>
      <c r="K48" s="231">
        <f>I48+J48</f>
        <v>0</v>
      </c>
    </row>
    <row r="49" spans="1:13" s="227" customFormat="1" x14ac:dyDescent="0.2">
      <c r="A49" s="222" t="s">
        <v>390</v>
      </c>
      <c r="B49" s="223" t="s">
        <v>63</v>
      </c>
      <c r="C49" s="272">
        <f>C19+C20+C33+C48</f>
        <v>4405169</v>
      </c>
      <c r="D49" s="272">
        <f t="shared" ref="D49:H49" si="10">D19+D20+D33+D48</f>
        <v>0</v>
      </c>
      <c r="E49" s="272">
        <f t="shared" si="10"/>
        <v>0</v>
      </c>
      <c r="F49" s="272">
        <f t="shared" si="10"/>
        <v>-437908</v>
      </c>
      <c r="G49" s="272">
        <f>G19+G20+G33+G48</f>
        <v>89810488</v>
      </c>
      <c r="H49" s="272">
        <f t="shared" si="10"/>
        <v>0</v>
      </c>
      <c r="I49" s="273">
        <f t="shared" si="9"/>
        <v>93777749</v>
      </c>
      <c r="J49" s="272"/>
      <c r="K49" s="273">
        <f t="shared" ref="K49" si="11">I49+J49</f>
        <v>93777749</v>
      </c>
      <c r="L49" s="226"/>
    </row>
    <row r="50" spans="1:13" x14ac:dyDescent="0.2">
      <c r="A50" s="228" t="s">
        <v>363</v>
      </c>
      <c r="B50" s="229" t="s">
        <v>64</v>
      </c>
      <c r="C50" s="230"/>
      <c r="D50" s="230"/>
      <c r="E50" s="230"/>
      <c r="F50" s="230"/>
      <c r="G50" s="230"/>
      <c r="H50" s="230"/>
      <c r="I50" s="231"/>
      <c r="J50" s="225"/>
      <c r="K50" s="231"/>
    </row>
    <row r="51" spans="1:13" ht="12.75" x14ac:dyDescent="0.2">
      <c r="A51" s="271" t="s">
        <v>391</v>
      </c>
      <c r="B51" s="255"/>
      <c r="C51" s="256"/>
      <c r="D51" s="256"/>
      <c r="E51" s="256"/>
      <c r="F51" s="256"/>
      <c r="G51" s="256"/>
      <c r="H51" s="256"/>
      <c r="I51" s="257"/>
      <c r="J51" s="257"/>
      <c r="K51" s="257"/>
    </row>
    <row r="52" spans="1:13" ht="12.75" x14ac:dyDescent="0.2">
      <c r="A52" s="271" t="s">
        <v>392</v>
      </c>
      <c r="B52" s="255"/>
      <c r="C52" s="256"/>
      <c r="D52" s="256"/>
      <c r="E52" s="256"/>
      <c r="F52" s="256"/>
      <c r="G52" s="256"/>
      <c r="H52" s="256"/>
      <c r="I52" s="257"/>
      <c r="J52" s="257"/>
      <c r="K52" s="257"/>
    </row>
    <row r="53" spans="1:13" ht="12.75" x14ac:dyDescent="0.2">
      <c r="A53" s="271" t="s">
        <v>393</v>
      </c>
      <c r="B53" s="255"/>
      <c r="C53" s="256"/>
      <c r="D53" s="256"/>
      <c r="E53" s="256"/>
      <c r="F53" s="256"/>
      <c r="G53" s="256"/>
      <c r="H53" s="256"/>
      <c r="I53" s="257"/>
      <c r="J53" s="257"/>
      <c r="K53" s="257"/>
    </row>
    <row r="54" spans="1:13" x14ac:dyDescent="0.2">
      <c r="A54" s="258" t="s">
        <v>394</v>
      </c>
      <c r="B54" s="255" t="s">
        <v>65</v>
      </c>
      <c r="C54" s="259">
        <v>4405169</v>
      </c>
      <c r="D54" s="259">
        <v>0</v>
      </c>
      <c r="E54" s="259">
        <v>0</v>
      </c>
      <c r="F54" s="259">
        <f t="shared" ref="F54:G54" si="12">F49+F50</f>
        <v>-437908</v>
      </c>
      <c r="G54" s="259">
        <f t="shared" si="12"/>
        <v>89810488</v>
      </c>
      <c r="H54" s="259">
        <v>0</v>
      </c>
      <c r="I54" s="260">
        <f t="shared" ref="I54:I83" si="13">SUM(C54:H54)</f>
        <v>93777749</v>
      </c>
      <c r="J54" s="261">
        <f>J49+J50</f>
        <v>0</v>
      </c>
      <c r="K54" s="260">
        <f>I54+J54</f>
        <v>93777749</v>
      </c>
    </row>
    <row r="55" spans="1:13" x14ac:dyDescent="0.2">
      <c r="A55" s="228" t="s">
        <v>395</v>
      </c>
      <c r="B55" s="229" t="s">
        <v>37</v>
      </c>
      <c r="C55" s="280">
        <v>0</v>
      </c>
      <c r="D55" s="280">
        <v>0</v>
      </c>
      <c r="E55" s="280">
        <v>0</v>
      </c>
      <c r="F55" s="280">
        <f t="shared" ref="F55" si="14">F56+F57</f>
        <v>-1852</v>
      </c>
      <c r="G55" s="280">
        <f t="shared" ref="G55" si="15">G56+G57</f>
        <v>2901260</v>
      </c>
      <c r="H55" s="280">
        <v>0</v>
      </c>
      <c r="I55" s="231">
        <f t="shared" si="13"/>
        <v>2899408</v>
      </c>
      <c r="J55" s="233">
        <f>J56+J57</f>
        <v>0</v>
      </c>
      <c r="K55" s="231">
        <f t="shared" ref="K55:K84" si="16">I55+J55</f>
        <v>2899408</v>
      </c>
    </row>
    <row r="56" spans="1:13" x14ac:dyDescent="0.2">
      <c r="A56" s="228" t="s">
        <v>396</v>
      </c>
      <c r="B56" s="229" t="s">
        <v>66</v>
      </c>
      <c r="C56" s="281"/>
      <c r="D56" s="282"/>
      <c r="E56" s="282"/>
      <c r="F56" s="282"/>
      <c r="G56" s="283">
        <v>2939845</v>
      </c>
      <c r="H56" s="283"/>
      <c r="I56" s="231">
        <f t="shared" si="13"/>
        <v>2939845</v>
      </c>
      <c r="J56" s="225"/>
      <c r="K56" s="231">
        <f t="shared" si="16"/>
        <v>2939845</v>
      </c>
      <c r="M56" s="247"/>
    </row>
    <row r="57" spans="1:13" x14ac:dyDescent="0.2">
      <c r="A57" s="228" t="s">
        <v>397</v>
      </c>
      <c r="B57" s="229" t="s">
        <v>67</v>
      </c>
      <c r="C57" s="284">
        <v>0</v>
      </c>
      <c r="D57" s="284">
        <v>0</v>
      </c>
      <c r="E57" s="284">
        <v>0</v>
      </c>
      <c r="F57" s="284">
        <f t="shared" ref="F57" si="17">SUM(F59:F67)</f>
        <v>-1852</v>
      </c>
      <c r="G57" s="284">
        <f t="shared" ref="G57" si="18">SUM(G59:G67)</f>
        <v>-38585</v>
      </c>
      <c r="H57" s="284">
        <v>0</v>
      </c>
      <c r="I57" s="231">
        <f t="shared" si="13"/>
        <v>-40437</v>
      </c>
      <c r="J57" s="233">
        <f>SUM(J59:J67)</f>
        <v>0</v>
      </c>
      <c r="K57" s="231">
        <f t="shared" si="16"/>
        <v>-40437</v>
      </c>
    </row>
    <row r="58" spans="1:13" x14ac:dyDescent="0.2">
      <c r="A58" s="228" t="s">
        <v>258</v>
      </c>
      <c r="B58" s="229"/>
      <c r="C58" s="281"/>
      <c r="D58" s="281"/>
      <c r="E58" s="281"/>
      <c r="F58" s="281"/>
      <c r="G58" s="281"/>
      <c r="H58" s="281"/>
      <c r="I58" s="231">
        <f t="shared" si="13"/>
        <v>0</v>
      </c>
      <c r="J58" s="234"/>
      <c r="K58" s="231"/>
    </row>
    <row r="59" spans="1:13" ht="24" x14ac:dyDescent="0.2">
      <c r="A59" s="228" t="s">
        <v>398</v>
      </c>
      <c r="B59" s="229" t="s">
        <v>68</v>
      </c>
      <c r="C59" s="282"/>
      <c r="D59" s="282"/>
      <c r="E59" s="282"/>
      <c r="F59" s="281"/>
      <c r="G59" s="282"/>
      <c r="H59" s="282"/>
      <c r="I59" s="231">
        <f>SUM(C59:H59)</f>
        <v>0</v>
      </c>
      <c r="J59" s="225"/>
      <c r="K59" s="231">
        <f t="shared" si="16"/>
        <v>0</v>
      </c>
    </row>
    <row r="60" spans="1:13" ht="24" x14ac:dyDescent="0.2">
      <c r="A60" s="228" t="s">
        <v>369</v>
      </c>
      <c r="B60" s="229" t="s">
        <v>69</v>
      </c>
      <c r="C60" s="281"/>
      <c r="D60" s="281"/>
      <c r="E60" s="281"/>
      <c r="F60" s="281"/>
      <c r="G60" s="281"/>
      <c r="H60" s="281"/>
      <c r="I60" s="231">
        <f t="shared" si="13"/>
        <v>0</v>
      </c>
      <c r="J60" s="225"/>
      <c r="K60" s="231">
        <f t="shared" si="16"/>
        <v>0</v>
      </c>
    </row>
    <row r="61" spans="1:13" ht="24" x14ac:dyDescent="0.2">
      <c r="A61" s="228" t="s">
        <v>399</v>
      </c>
      <c r="B61" s="229" t="s">
        <v>70</v>
      </c>
      <c r="C61" s="282"/>
      <c r="D61" s="282"/>
      <c r="E61" s="282"/>
      <c r="F61" s="281"/>
      <c r="G61" s="282"/>
      <c r="H61" s="282"/>
      <c r="I61" s="231">
        <f t="shared" si="13"/>
        <v>0</v>
      </c>
      <c r="J61" s="225"/>
      <c r="K61" s="231">
        <f t="shared" si="16"/>
        <v>0</v>
      </c>
    </row>
    <row r="62" spans="1:13" ht="24" x14ac:dyDescent="0.2">
      <c r="A62" s="228" t="s">
        <v>371</v>
      </c>
      <c r="B62" s="229" t="s">
        <v>71</v>
      </c>
      <c r="C62" s="281"/>
      <c r="D62" s="281"/>
      <c r="E62" s="281"/>
      <c r="F62" s="281"/>
      <c r="G62" s="281"/>
      <c r="H62" s="281"/>
      <c r="I62" s="231">
        <f t="shared" si="13"/>
        <v>0</v>
      </c>
      <c r="J62" s="225"/>
      <c r="K62" s="231">
        <f t="shared" si="16"/>
        <v>0</v>
      </c>
    </row>
    <row r="63" spans="1:13" x14ac:dyDescent="0.2">
      <c r="A63" s="228" t="s">
        <v>270</v>
      </c>
      <c r="B63" s="229" t="s">
        <v>72</v>
      </c>
      <c r="C63" s="281"/>
      <c r="D63" s="281"/>
      <c r="E63" s="281"/>
      <c r="F63" s="281"/>
      <c r="G63" s="281">
        <v>-38585</v>
      </c>
      <c r="H63" s="281"/>
      <c r="I63" s="231">
        <f t="shared" si="13"/>
        <v>-38585</v>
      </c>
      <c r="J63" s="225"/>
      <c r="K63" s="231">
        <f t="shared" si="16"/>
        <v>-38585</v>
      </c>
    </row>
    <row r="64" spans="1:13" x14ac:dyDescent="0.2">
      <c r="A64" s="228" t="s">
        <v>400</v>
      </c>
      <c r="B64" s="229" t="s">
        <v>73</v>
      </c>
      <c r="C64" s="282"/>
      <c r="D64" s="282"/>
      <c r="E64" s="281"/>
      <c r="F64" s="281"/>
      <c r="G64" s="282"/>
      <c r="H64" s="282"/>
      <c r="I64" s="231">
        <f t="shared" si="13"/>
        <v>0</v>
      </c>
      <c r="J64" s="225"/>
      <c r="K64" s="231">
        <f t="shared" si="16"/>
        <v>0</v>
      </c>
    </row>
    <row r="65" spans="1:11" ht="12.75" customHeight="1" x14ac:dyDescent="0.2">
      <c r="A65" s="228" t="s">
        <v>401</v>
      </c>
      <c r="B65" s="229" t="s">
        <v>74</v>
      </c>
      <c r="C65" s="282"/>
      <c r="D65" s="282"/>
      <c r="E65" s="282"/>
      <c r="F65" s="281"/>
      <c r="G65" s="282"/>
      <c r="H65" s="282"/>
      <c r="I65" s="231">
        <f t="shared" si="13"/>
        <v>0</v>
      </c>
      <c r="J65" s="225"/>
      <c r="K65" s="231">
        <f t="shared" si="16"/>
        <v>0</v>
      </c>
    </row>
    <row r="66" spans="1:11" x14ac:dyDescent="0.2">
      <c r="A66" s="228" t="s">
        <v>374</v>
      </c>
      <c r="B66" s="229" t="s">
        <v>75</v>
      </c>
      <c r="C66" s="281"/>
      <c r="D66" s="281"/>
      <c r="E66" s="281"/>
      <c r="F66" s="281"/>
      <c r="G66" s="281"/>
      <c r="H66" s="281"/>
      <c r="I66" s="231">
        <f t="shared" si="13"/>
        <v>0</v>
      </c>
      <c r="J66" s="225"/>
      <c r="K66" s="231">
        <f t="shared" si="16"/>
        <v>0</v>
      </c>
    </row>
    <row r="67" spans="1:11" x14ac:dyDescent="0.2">
      <c r="A67" s="228" t="s">
        <v>402</v>
      </c>
      <c r="B67" s="229" t="s">
        <v>76</v>
      </c>
      <c r="C67" s="282"/>
      <c r="D67" s="282"/>
      <c r="E67" s="282"/>
      <c r="F67" s="281">
        <v>-1852</v>
      </c>
      <c r="G67" s="282"/>
      <c r="H67" s="282"/>
      <c r="I67" s="231">
        <f t="shared" si="13"/>
        <v>-1852</v>
      </c>
      <c r="J67" s="225"/>
      <c r="K67" s="231">
        <f t="shared" si="16"/>
        <v>-1852</v>
      </c>
    </row>
    <row r="68" spans="1:11" x14ac:dyDescent="0.2">
      <c r="A68" s="228" t="s">
        <v>403</v>
      </c>
      <c r="B68" s="229" t="s">
        <v>77</v>
      </c>
      <c r="C68" s="280">
        <v>0</v>
      </c>
      <c r="D68" s="280">
        <v>0</v>
      </c>
      <c r="E68" s="280">
        <v>0</v>
      </c>
      <c r="F68" s="280">
        <v>0</v>
      </c>
      <c r="G68" s="280">
        <f t="shared" ref="G68" si="19">SUM(G70+G75+G76+G77+G78+G79+G80+G81+G82)</f>
        <v>-8766348</v>
      </c>
      <c r="H68" s="280">
        <v>0</v>
      </c>
      <c r="I68" s="231">
        <f t="shared" si="13"/>
        <v>-8766348</v>
      </c>
      <c r="J68" s="233">
        <f>SUM(J70+J75+J76+J77+J78+J79+J80+J81+J82)</f>
        <v>0</v>
      </c>
      <c r="K68" s="231">
        <f t="shared" si="16"/>
        <v>-8766348</v>
      </c>
    </row>
    <row r="69" spans="1:11" x14ac:dyDescent="0.2">
      <c r="A69" s="228" t="s">
        <v>258</v>
      </c>
      <c r="B69" s="229"/>
      <c r="C69" s="285"/>
      <c r="D69" s="285"/>
      <c r="E69" s="285"/>
      <c r="F69" s="285"/>
      <c r="G69" s="285"/>
      <c r="H69" s="285"/>
      <c r="I69" s="231"/>
      <c r="J69" s="234"/>
      <c r="K69" s="231"/>
    </row>
    <row r="70" spans="1:11" x14ac:dyDescent="0.2">
      <c r="A70" s="228" t="s">
        <v>404</v>
      </c>
      <c r="B70" s="229" t="s">
        <v>78</v>
      </c>
      <c r="C70" s="280">
        <v>0</v>
      </c>
      <c r="D70" s="280">
        <v>0</v>
      </c>
      <c r="E70" s="280">
        <v>0</v>
      </c>
      <c r="F70" s="280">
        <v>0</v>
      </c>
      <c r="G70" s="280">
        <v>0</v>
      </c>
      <c r="H70" s="280">
        <v>0</v>
      </c>
      <c r="I70" s="231">
        <f t="shared" si="13"/>
        <v>0</v>
      </c>
      <c r="J70" s="233">
        <f>SUM(J72:J74)</f>
        <v>0</v>
      </c>
      <c r="K70" s="231">
        <f t="shared" si="16"/>
        <v>0</v>
      </c>
    </row>
    <row r="71" spans="1:11" x14ac:dyDescent="0.2">
      <c r="A71" s="228" t="s">
        <v>258</v>
      </c>
      <c r="B71" s="229"/>
      <c r="C71" s="285"/>
      <c r="D71" s="285"/>
      <c r="E71" s="285"/>
      <c r="F71" s="285"/>
      <c r="G71" s="285"/>
      <c r="H71" s="285"/>
      <c r="I71" s="231"/>
      <c r="J71" s="234"/>
      <c r="K71" s="231"/>
    </row>
    <row r="72" spans="1:11" x14ac:dyDescent="0.2">
      <c r="A72" s="228" t="s">
        <v>378</v>
      </c>
      <c r="B72" s="229"/>
      <c r="C72" s="230"/>
      <c r="D72" s="230"/>
      <c r="E72" s="230"/>
      <c r="F72" s="230"/>
      <c r="G72" s="230"/>
      <c r="H72" s="230"/>
      <c r="I72" s="231">
        <f t="shared" si="13"/>
        <v>0</v>
      </c>
      <c r="J72" s="225"/>
      <c r="K72" s="231">
        <f t="shared" si="16"/>
        <v>0</v>
      </c>
    </row>
    <row r="73" spans="1:11" x14ac:dyDescent="0.2">
      <c r="A73" s="228" t="s">
        <v>379</v>
      </c>
      <c r="B73" s="229"/>
      <c r="C73" s="230"/>
      <c r="D73" s="230"/>
      <c r="E73" s="230"/>
      <c r="F73" s="230"/>
      <c r="G73" s="230"/>
      <c r="H73" s="230"/>
      <c r="I73" s="231">
        <f t="shared" si="13"/>
        <v>0</v>
      </c>
      <c r="J73" s="225"/>
      <c r="K73" s="231">
        <f t="shared" si="16"/>
        <v>0</v>
      </c>
    </row>
    <row r="74" spans="1:11" x14ac:dyDescent="0.2">
      <c r="A74" s="228" t="s">
        <v>380</v>
      </c>
      <c r="B74" s="229"/>
      <c r="C74" s="230"/>
      <c r="D74" s="230"/>
      <c r="E74" s="230"/>
      <c r="F74" s="230"/>
      <c r="G74" s="230"/>
      <c r="H74" s="230"/>
      <c r="I74" s="231">
        <f t="shared" si="13"/>
        <v>0</v>
      </c>
      <c r="J74" s="225"/>
      <c r="K74" s="231">
        <f t="shared" si="16"/>
        <v>0</v>
      </c>
    </row>
    <row r="75" spans="1:11" x14ac:dyDescent="0.2">
      <c r="A75" s="228" t="s">
        <v>381</v>
      </c>
      <c r="B75" s="229" t="s">
        <v>79</v>
      </c>
      <c r="C75" s="230"/>
      <c r="D75" s="230"/>
      <c r="E75" s="230"/>
      <c r="F75" s="230"/>
      <c r="G75" s="230"/>
      <c r="H75" s="230"/>
      <c r="I75" s="231">
        <f t="shared" si="13"/>
        <v>0</v>
      </c>
      <c r="J75" s="225"/>
      <c r="K75" s="231">
        <f t="shared" si="16"/>
        <v>0</v>
      </c>
    </row>
    <row r="76" spans="1:11" x14ac:dyDescent="0.2">
      <c r="A76" s="228" t="s">
        <v>382</v>
      </c>
      <c r="B76" s="229" t="s">
        <v>80</v>
      </c>
      <c r="C76" s="230"/>
      <c r="D76" s="230"/>
      <c r="E76" s="230"/>
      <c r="F76" s="230"/>
      <c r="G76" s="230"/>
      <c r="H76" s="230"/>
      <c r="I76" s="231">
        <f t="shared" si="13"/>
        <v>0</v>
      </c>
      <c r="J76" s="225"/>
      <c r="K76" s="231">
        <f t="shared" si="16"/>
        <v>0</v>
      </c>
    </row>
    <row r="77" spans="1:11" x14ac:dyDescent="0.2">
      <c r="A77" s="228" t="s">
        <v>405</v>
      </c>
      <c r="B77" s="229" t="s">
        <v>81</v>
      </c>
      <c r="C77" s="230"/>
      <c r="D77" s="230"/>
      <c r="E77" s="230"/>
      <c r="F77" s="230"/>
      <c r="G77" s="230"/>
      <c r="H77" s="230"/>
      <c r="I77" s="231">
        <f t="shared" si="13"/>
        <v>0</v>
      </c>
      <c r="J77" s="225"/>
      <c r="K77" s="231">
        <f t="shared" si="16"/>
        <v>0</v>
      </c>
    </row>
    <row r="78" spans="1:11" x14ac:dyDescent="0.2">
      <c r="A78" s="228" t="s">
        <v>406</v>
      </c>
      <c r="B78" s="229" t="s">
        <v>82</v>
      </c>
      <c r="C78" s="230"/>
      <c r="D78" s="230"/>
      <c r="E78" s="230"/>
      <c r="F78" s="230"/>
      <c r="G78" s="230"/>
      <c r="H78" s="230"/>
      <c r="I78" s="231">
        <f t="shared" si="13"/>
        <v>0</v>
      </c>
      <c r="J78" s="225"/>
      <c r="K78" s="231">
        <f t="shared" si="16"/>
        <v>0</v>
      </c>
    </row>
    <row r="79" spans="1:11" x14ac:dyDescent="0.2">
      <c r="A79" s="228" t="s">
        <v>385</v>
      </c>
      <c r="B79" s="229" t="s">
        <v>83</v>
      </c>
      <c r="C79" s="230"/>
      <c r="D79" s="230"/>
      <c r="E79" s="230"/>
      <c r="F79" s="230"/>
      <c r="G79" s="230">
        <v>-8766348</v>
      </c>
      <c r="H79" s="230"/>
      <c r="I79" s="231">
        <f t="shared" si="13"/>
        <v>-8766348</v>
      </c>
      <c r="J79" s="225"/>
      <c r="K79" s="231">
        <f t="shared" si="16"/>
        <v>-8766348</v>
      </c>
    </row>
    <row r="80" spans="1:11" x14ac:dyDescent="0.2">
      <c r="A80" s="228" t="s">
        <v>386</v>
      </c>
      <c r="B80" s="229" t="s">
        <v>84</v>
      </c>
      <c r="C80" s="230"/>
      <c r="D80" s="230"/>
      <c r="E80" s="230"/>
      <c r="F80" s="230"/>
      <c r="G80" s="230"/>
      <c r="H80" s="230"/>
      <c r="I80" s="231">
        <f t="shared" si="13"/>
        <v>0</v>
      </c>
      <c r="J80" s="225"/>
      <c r="K80" s="231">
        <f t="shared" si="16"/>
        <v>0</v>
      </c>
    </row>
    <row r="81" spans="1:12" x14ac:dyDescent="0.2">
      <c r="A81" s="228" t="s">
        <v>387</v>
      </c>
      <c r="B81" s="229" t="s">
        <v>85</v>
      </c>
      <c r="C81" s="230"/>
      <c r="D81" s="230"/>
      <c r="E81" s="230"/>
      <c r="F81" s="230"/>
      <c r="G81" s="230"/>
      <c r="H81" s="230"/>
      <c r="I81" s="231">
        <f t="shared" si="13"/>
        <v>0</v>
      </c>
      <c r="J81" s="225"/>
      <c r="K81" s="231">
        <f t="shared" si="16"/>
        <v>0</v>
      </c>
    </row>
    <row r="82" spans="1:12" x14ac:dyDescent="0.2">
      <c r="A82" s="228" t="s">
        <v>388</v>
      </c>
      <c r="B82" s="229" t="s">
        <v>86</v>
      </c>
      <c r="C82" s="230"/>
      <c r="D82" s="230"/>
      <c r="E82" s="230"/>
      <c r="F82" s="230"/>
      <c r="G82" s="230"/>
      <c r="H82" s="230"/>
      <c r="I82" s="231">
        <f t="shared" si="13"/>
        <v>0</v>
      </c>
      <c r="J82" s="225"/>
      <c r="K82" s="231">
        <f t="shared" si="16"/>
        <v>0</v>
      </c>
    </row>
    <row r="83" spans="1:12" x14ac:dyDescent="0.2">
      <c r="A83" s="228" t="s">
        <v>389</v>
      </c>
      <c r="B83" s="229" t="s">
        <v>87</v>
      </c>
      <c r="C83" s="230"/>
      <c r="D83" s="230"/>
      <c r="E83" s="230"/>
      <c r="F83" s="230"/>
      <c r="G83" s="230"/>
      <c r="H83" s="230"/>
      <c r="I83" s="231">
        <f t="shared" si="13"/>
        <v>0</v>
      </c>
      <c r="J83" s="225"/>
      <c r="K83" s="231">
        <f t="shared" si="16"/>
        <v>0</v>
      </c>
    </row>
    <row r="84" spans="1:12" s="227" customFormat="1" x14ac:dyDescent="0.2">
      <c r="A84" s="222" t="s">
        <v>423</v>
      </c>
      <c r="B84" s="223">
        <v>800</v>
      </c>
      <c r="C84" s="225">
        <f>C54+C55+C68+C83</f>
        <v>4405169</v>
      </c>
      <c r="D84" s="225">
        <f t="shared" ref="D84:H84" si="20">D54+D55+D68+D83</f>
        <v>0</v>
      </c>
      <c r="E84" s="225">
        <f t="shared" si="20"/>
        <v>0</v>
      </c>
      <c r="F84" s="225">
        <f t="shared" si="20"/>
        <v>-439760</v>
      </c>
      <c r="G84" s="225">
        <f t="shared" si="20"/>
        <v>83945400</v>
      </c>
      <c r="H84" s="225">
        <f t="shared" si="20"/>
        <v>0</v>
      </c>
      <c r="I84" s="231">
        <f>SUM(C84:H84)</f>
        <v>87910809</v>
      </c>
      <c r="J84" s="225">
        <f t="shared" ref="J84" si="21">J54+J55+J68+J83</f>
        <v>0</v>
      </c>
      <c r="K84" s="231">
        <f t="shared" si="16"/>
        <v>87910809</v>
      </c>
      <c r="L84" s="226"/>
    </row>
    <row r="85" spans="1:12" s="249" customFormat="1" hidden="1" x14ac:dyDescent="0.2">
      <c r="A85" s="211" t="s">
        <v>88</v>
      </c>
      <c r="B85" s="211"/>
      <c r="C85" s="248">
        <f>C49-Ф1!D135</f>
        <v>0</v>
      </c>
      <c r="D85" s="248">
        <f>D49-Ф1!D136</f>
        <v>0</v>
      </c>
      <c r="E85" s="248">
        <f>E49-Ф1!D137</f>
        <v>0</v>
      </c>
      <c r="F85" s="248">
        <f>F49-Ф1!D138</f>
        <v>0</v>
      </c>
      <c r="G85" s="248">
        <f>G49-Ф1!D139</f>
        <v>0</v>
      </c>
      <c r="H85" s="248">
        <f>H49-Ф1!D146</f>
        <v>0</v>
      </c>
      <c r="I85" s="211"/>
      <c r="J85" s="211">
        <f>J49-Ф1!D148</f>
        <v>0</v>
      </c>
      <c r="K85" s="211">
        <f>K49-Ф1!D149</f>
        <v>0</v>
      </c>
      <c r="L85" s="211"/>
    </row>
    <row r="86" spans="1:12" s="249" customFormat="1" hidden="1" x14ac:dyDescent="0.2">
      <c r="A86" s="250" t="s">
        <v>89</v>
      </c>
      <c r="B86" s="211"/>
      <c r="C86" s="248">
        <f>C84-Ф1!C135</f>
        <v>0</v>
      </c>
      <c r="D86" s="248">
        <f>D84-Ф1!C136</f>
        <v>0</v>
      </c>
      <c r="E86" s="248">
        <f>E84-Ф1!C137</f>
        <v>0</v>
      </c>
      <c r="F86" s="248">
        <f>F84-Ф1!C138</f>
        <v>0</v>
      </c>
      <c r="G86" s="248">
        <f>G84-Ф1!C139</f>
        <v>0</v>
      </c>
      <c r="H86" s="248">
        <f>H84-Ф1!C146</f>
        <v>0</v>
      </c>
      <c r="I86" s="211"/>
      <c r="J86" s="211">
        <f>J84-Ф1!C148</f>
        <v>0</v>
      </c>
      <c r="K86" s="211">
        <f>K84-Ф1!C149</f>
        <v>0</v>
      </c>
      <c r="L86" s="211"/>
    </row>
    <row r="87" spans="1:12" s="253" customFormat="1" x14ac:dyDescent="0.2">
      <c r="A87" s="251"/>
      <c r="B87" s="251"/>
      <c r="C87" s="252"/>
      <c r="D87" s="252"/>
      <c r="E87" s="252"/>
      <c r="F87" s="252"/>
      <c r="G87" s="252"/>
      <c r="H87" s="252"/>
      <c r="I87" s="251"/>
      <c r="J87" s="251"/>
      <c r="K87" s="251"/>
      <c r="L87" s="211"/>
    </row>
    <row r="88" spans="1:12" s="276" customFormat="1" ht="15.75" x14ac:dyDescent="0.2">
      <c r="A88" s="274"/>
      <c r="B88" s="275"/>
      <c r="C88" s="275"/>
      <c r="D88" s="275"/>
    </row>
    <row r="89" spans="1:12" s="276" customFormat="1" ht="18" customHeight="1" x14ac:dyDescent="0.25">
      <c r="A89" s="274" t="s">
        <v>421</v>
      </c>
      <c r="B89" s="275"/>
      <c r="C89" s="278" t="s">
        <v>407</v>
      </c>
      <c r="D89" s="277"/>
    </row>
    <row r="90" spans="1:12" s="91" customFormat="1" ht="12.75" x14ac:dyDescent="0.2">
      <c r="A90" s="87"/>
      <c r="B90" s="88"/>
      <c r="C90" s="307" t="s">
        <v>221</v>
      </c>
      <c r="D90" s="308"/>
      <c r="E90" s="13"/>
      <c r="F90" s="13"/>
    </row>
    <row r="91" spans="1:12" s="91" customFormat="1" ht="12.75" x14ac:dyDescent="0.2">
      <c r="A91" s="92"/>
      <c r="B91" s="88"/>
      <c r="E91" s="13"/>
      <c r="F91" s="13"/>
    </row>
    <row r="92" spans="1:12" s="91" customFormat="1" ht="15.75" customHeight="1" x14ac:dyDescent="0.2">
      <c r="A92" s="274" t="s">
        <v>408</v>
      </c>
      <c r="B92" s="88"/>
      <c r="E92" s="13"/>
      <c r="F92" s="13"/>
    </row>
    <row r="93" spans="1:12" s="91" customFormat="1" ht="12.75" x14ac:dyDescent="0.2">
      <c r="A93" s="290"/>
      <c r="B93" s="88"/>
      <c r="C93" s="288" t="s">
        <v>221</v>
      </c>
      <c r="D93" s="289"/>
      <c r="E93" s="13"/>
      <c r="F93" s="13"/>
    </row>
    <row r="94" spans="1:12" s="91" customFormat="1" ht="12.75" x14ac:dyDescent="0.2">
      <c r="A94" s="87" t="s">
        <v>222</v>
      </c>
      <c r="B94" s="88"/>
      <c r="C94" s="88"/>
      <c r="D94" s="88"/>
      <c r="E94" s="13"/>
      <c r="F94" s="13"/>
    </row>
    <row r="95" spans="1:12" s="300" customFormat="1" x14ac:dyDescent="0.2">
      <c r="A95" s="295"/>
      <c r="B95" s="296"/>
      <c r="C95" s="297"/>
      <c r="D95" s="298"/>
      <c r="E95" s="298"/>
      <c r="F95" s="298"/>
      <c r="G95" s="298"/>
      <c r="H95" s="298"/>
      <c r="I95" s="296"/>
      <c r="J95" s="296"/>
      <c r="K95" s="296"/>
      <c r="L95" s="299"/>
    </row>
    <row r="96" spans="1:12" s="300" customFormat="1" x14ac:dyDescent="0.2">
      <c r="A96" s="295"/>
      <c r="B96" s="296"/>
      <c r="C96" s="298"/>
      <c r="D96" s="298"/>
      <c r="E96" s="298"/>
      <c r="F96" s="298"/>
      <c r="G96" s="298"/>
      <c r="H96" s="298"/>
      <c r="I96" s="296"/>
      <c r="J96" s="296"/>
      <c r="K96" s="296"/>
      <c r="L96" s="299"/>
    </row>
    <row r="97" spans="1:12" s="300" customFormat="1" x14ac:dyDescent="0.2">
      <c r="A97" s="301"/>
      <c r="B97" s="296"/>
      <c r="C97" s="298"/>
      <c r="D97" s="298"/>
      <c r="E97" s="298"/>
      <c r="F97" s="298"/>
      <c r="G97" s="298"/>
      <c r="H97" s="298"/>
      <c r="I97" s="296"/>
      <c r="J97" s="296"/>
      <c r="K97" s="296"/>
      <c r="L97" s="299"/>
    </row>
    <row r="98" spans="1:12" s="300" customFormat="1" x14ac:dyDescent="0.2">
      <c r="A98" s="301"/>
      <c r="B98" s="296"/>
      <c r="C98" s="297"/>
      <c r="D98" s="298"/>
      <c r="E98" s="298"/>
      <c r="F98" s="298"/>
      <c r="G98" s="298"/>
      <c r="H98" s="298"/>
      <c r="I98" s="296"/>
      <c r="J98" s="296"/>
      <c r="K98" s="296"/>
      <c r="L98" s="299"/>
    </row>
    <row r="99" spans="1:12" s="300" customFormat="1" x14ac:dyDescent="0.2">
      <c r="A99" s="295"/>
      <c r="B99" s="296"/>
      <c r="C99" s="298"/>
      <c r="D99" s="298"/>
      <c r="E99" s="298"/>
      <c r="F99" s="298"/>
      <c r="G99" s="298"/>
      <c r="H99" s="298"/>
      <c r="I99" s="296"/>
      <c r="J99" s="296"/>
      <c r="K99" s="296"/>
      <c r="L99" s="299"/>
    </row>
    <row r="100" spans="1:12" s="300" customFormat="1" x14ac:dyDescent="0.2">
      <c r="A100" s="295"/>
      <c r="B100" s="296"/>
      <c r="C100" s="298"/>
      <c r="D100" s="298"/>
      <c r="E100" s="298"/>
      <c r="F100" s="298"/>
      <c r="G100" s="298"/>
      <c r="H100" s="298"/>
      <c r="I100" s="296"/>
      <c r="J100" s="296"/>
      <c r="K100" s="296"/>
      <c r="L100" s="299"/>
    </row>
    <row r="101" spans="1:12" s="300" customFormat="1" x14ac:dyDescent="0.2">
      <c r="A101" s="301"/>
      <c r="B101" s="302"/>
      <c r="C101" s="298"/>
      <c r="D101" s="297"/>
      <c r="E101" s="297"/>
      <c r="F101" s="297"/>
      <c r="G101" s="297"/>
      <c r="H101" s="297"/>
      <c r="I101" s="302"/>
      <c r="J101" s="302"/>
      <c r="K101" s="302"/>
      <c r="L101" s="299"/>
    </row>
    <row r="102" spans="1:12" s="300" customFormat="1" x14ac:dyDescent="0.2">
      <c r="A102" s="301"/>
      <c r="B102" s="302"/>
      <c r="C102" s="297"/>
      <c r="D102" s="297"/>
      <c r="E102" s="297"/>
      <c r="F102" s="297"/>
      <c r="G102" s="297"/>
      <c r="H102" s="297"/>
      <c r="I102" s="302"/>
      <c r="J102" s="302"/>
      <c r="K102" s="302"/>
      <c r="L102" s="299"/>
    </row>
    <row r="103" spans="1:12" s="300" customFormat="1" x14ac:dyDescent="0.2">
      <c r="A103" s="301"/>
      <c r="B103" s="302"/>
      <c r="C103" s="297"/>
      <c r="D103" s="297"/>
      <c r="E103" s="297"/>
      <c r="F103" s="297"/>
      <c r="G103" s="297"/>
      <c r="H103" s="297"/>
      <c r="I103" s="302"/>
      <c r="J103" s="302"/>
      <c r="K103" s="302"/>
      <c r="L103" s="299"/>
    </row>
    <row r="104" spans="1:12" s="300" customFormat="1" x14ac:dyDescent="0.2">
      <c r="A104" s="301"/>
      <c r="B104" s="302"/>
      <c r="C104" s="297"/>
      <c r="D104" s="297"/>
      <c r="E104" s="297"/>
      <c r="F104" s="297"/>
      <c r="G104" s="297"/>
      <c r="H104" s="297"/>
      <c r="I104" s="302"/>
      <c r="J104" s="302"/>
      <c r="K104" s="302"/>
      <c r="L104" s="299"/>
    </row>
    <row r="105" spans="1:12" s="300" customFormat="1" x14ac:dyDescent="0.2">
      <c r="A105" s="301"/>
      <c r="B105" s="302"/>
      <c r="C105" s="297"/>
      <c r="D105" s="297"/>
      <c r="E105" s="297"/>
      <c r="F105" s="297"/>
      <c r="G105" s="297"/>
      <c r="H105" s="297"/>
      <c r="I105" s="302"/>
      <c r="J105" s="302"/>
      <c r="K105" s="302"/>
      <c r="L105" s="299"/>
    </row>
    <row r="106" spans="1:12" s="300" customFormat="1" x14ac:dyDescent="0.2">
      <c r="A106" s="301"/>
      <c r="B106" s="302"/>
      <c r="C106" s="297"/>
      <c r="D106" s="297"/>
      <c r="E106" s="297"/>
      <c r="F106" s="297"/>
      <c r="G106" s="297"/>
      <c r="H106" s="297"/>
      <c r="I106" s="302"/>
      <c r="J106" s="302"/>
      <c r="K106" s="302"/>
      <c r="L106" s="299"/>
    </row>
    <row r="107" spans="1:12" s="300" customFormat="1" x14ac:dyDescent="0.2">
      <c r="A107" s="301"/>
      <c r="B107" s="302"/>
      <c r="C107" s="297"/>
      <c r="D107" s="297"/>
      <c r="E107" s="297"/>
      <c r="F107" s="297"/>
      <c r="G107" s="297"/>
      <c r="H107" s="297"/>
      <c r="I107" s="302"/>
      <c r="J107" s="302"/>
      <c r="K107" s="302"/>
      <c r="L107" s="299"/>
    </row>
    <row r="108" spans="1:12" s="300" customFormat="1" x14ac:dyDescent="0.2">
      <c r="A108" s="301"/>
      <c r="B108" s="302"/>
      <c r="C108" s="297"/>
      <c r="D108" s="297"/>
      <c r="E108" s="297"/>
      <c r="F108" s="297"/>
      <c r="G108" s="297"/>
      <c r="H108" s="297"/>
      <c r="I108" s="302"/>
      <c r="J108" s="302"/>
      <c r="K108" s="302"/>
      <c r="L108" s="299"/>
    </row>
    <row r="109" spans="1:12" s="300" customFormat="1" x14ac:dyDescent="0.2">
      <c r="A109" s="301"/>
      <c r="B109" s="302"/>
      <c r="C109" s="297"/>
      <c r="D109" s="297"/>
      <c r="E109" s="297"/>
      <c r="F109" s="297"/>
      <c r="G109" s="297"/>
      <c r="H109" s="297"/>
      <c r="I109" s="302"/>
      <c r="J109" s="302"/>
      <c r="K109" s="302"/>
      <c r="L109" s="299"/>
    </row>
  </sheetData>
  <mergeCells count="7">
    <mergeCell ref="C90:D90"/>
    <mergeCell ref="K15:K16"/>
    <mergeCell ref="A15:A16"/>
    <mergeCell ref="B15:B16"/>
    <mergeCell ref="C15:H15"/>
    <mergeCell ref="I15:I16"/>
    <mergeCell ref="J15:J16"/>
  </mergeCells>
  <pageMargins left="0.70866141732283472" right="0.70866141732283472" top="0.74803149606299213" bottom="0.43307086614173229" header="0.31496062992125984" footer="0.31496062992125984"/>
  <pageSetup paperSize="9" scale="60" fitToHeight="2" orientation="landscape" r:id="rId1"/>
  <headerFooter>
    <oddHeader>&amp;R&amp;A</oddHeader>
  </headerFooter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Татьяна Юрьевна</dc:creator>
  <cp:lastModifiedBy>Липина Татьяна Юрьевна</cp:lastModifiedBy>
  <cp:lastPrinted>2023-02-20T03:47:48Z</cp:lastPrinted>
  <dcterms:created xsi:type="dcterms:W3CDTF">2023-02-17T05:34:02Z</dcterms:created>
  <dcterms:modified xsi:type="dcterms:W3CDTF">2025-05-02T08:53:23Z</dcterms:modified>
</cp:coreProperties>
</file>