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4\На сайте\"/>
    </mc:Choice>
  </mc:AlternateContent>
  <xr:revisionPtr revIDLastSave="0" documentId="13_ncr:1_{C2005DE2-ABC4-40D1-A013-3AF6A3C62537}" xr6:coauthVersionLast="36" xr6:coauthVersionMax="36" xr10:uidLastSave="{00000000-0000-0000-0000-000000000000}"/>
  <bookViews>
    <workbookView xWindow="-120" yWindow="-120" windowWidth="29040" windowHeight="15840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Ф1!$A$1:$D$160</definedName>
    <definedName name="Z_07C8F1B6_273A_4981_9AD2_E79FFCF40901_.wvu.PrintArea" localSheetId="1" hidden="1">Ф2!$A$1:$D$73</definedName>
    <definedName name="Z_0A2C36F7_745E_49C1_88B8_E449AA2270B2_.wvu.PrintArea" localSheetId="0" hidden="1">Ф1!$A$1:$D$160</definedName>
    <definedName name="Z_0A2C36F7_745E_49C1_88B8_E449AA2270B2_.wvu.PrintArea" localSheetId="1" hidden="1">Ф2!$A$1:$D$73</definedName>
    <definedName name="Z_153C1272_398B_43D5_8F54_6222EC2FFBBE_.wvu.Cols" localSheetId="0" hidden="1">Ф1!$C:$C</definedName>
    <definedName name="Z_15720E92_5174_49CF_A4B7_BDC1FA116D45_.wvu.PrintArea" localSheetId="0" hidden="1">Ф1!$A$1:$D$160</definedName>
    <definedName name="Z_15720E92_5174_49CF_A4B7_BDC1FA116D45_.wvu.PrintArea" localSheetId="1" hidden="1">Ф2!$A$1:$D$73</definedName>
    <definedName name="Z_35832F16_156D_43C7_A5BE_352F78E198AF_.wvu.Cols" localSheetId="0" hidden="1">Ф1!$C:$C</definedName>
    <definedName name="Z_3D9260FD_8D92_4487_998F_20010EF9760C_.wvu.PrintArea" localSheetId="0" hidden="1">Ф1!$A$1:$D$160</definedName>
    <definedName name="Z_3D9260FD_8D92_4487_998F_20010EF9760C_.wvu.PrintArea" localSheetId="1" hidden="1">Ф2!$A$1:$D$73</definedName>
    <definedName name="Z_454BA59B_80A4_4206_A2DC_0500DE084220_.wvu.PrintArea" localSheetId="0" hidden="1">Ф1!$A$1:$D$160</definedName>
    <definedName name="Z_454BA59B_80A4_4206_A2DC_0500DE084220_.wvu.PrintArea" localSheetId="1" hidden="1">Ф2!$A$1:$D$73</definedName>
    <definedName name="Z_4A930143_F452_4E4A_BFFA_D8A68B767286_.wvu.Cols" localSheetId="0" hidden="1">Ф1!#REF!</definedName>
    <definedName name="Z_4F41821F_0489_4E95_A867_F68E71336EB0_.wvu.PrintArea" localSheetId="0" hidden="1">Ф1!$A$1:$D$160</definedName>
    <definedName name="Z_4F41821F_0489_4E95_A867_F68E71336EB0_.wvu.PrintArea" localSheetId="1" hidden="1">Ф2!$A$1:$D$73</definedName>
    <definedName name="Z_59B10CA7_0B5E_4AE8_9882_51FD3D8D745C_.wvu.PrintArea" localSheetId="0" hidden="1">Ф1!$A$1:$D$160</definedName>
    <definedName name="Z_59B10CA7_0B5E_4AE8_9882_51FD3D8D745C_.wvu.PrintArea" localSheetId="1" hidden="1">Ф2!$A$1:$D$73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Ф3!$A$1:$D$102</definedName>
    <definedName name="Z_942BA421_E001_4FC3_9C0F_8E0D53E3C61F_.wvu.PrintArea" localSheetId="3" hidden="1">Ф4!$A$1:$K$97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Ф1!$A$1:$D$160</definedName>
    <definedName name="Z_9A34D13E_1E84_4613_9A86_91F3D89BFDB3_.wvu.PrintArea" localSheetId="1" hidden="1">Ф2!$A$1:$D$73</definedName>
    <definedName name="Z_9B10049B_B70D_4B30_B4AD_67D3E97DF88D_.wvu.PrintArea" localSheetId="0" hidden="1">Ф1!$A$1:$D$160</definedName>
    <definedName name="Z_9B10049B_B70D_4B30_B4AD_67D3E97DF88D_.wvu.PrintArea" localSheetId="1" hidden="1">Ф2!$A$1:$D$73</definedName>
    <definedName name="Z_A71D7EC5_08E6_42F3_A4CE_82DBB7F17C02_.wvu.Cols" localSheetId="0" hidden="1">Ф1!#REF!</definedName>
    <definedName name="Z_A8D0D40D_9ED2_4FAF_AC66_1CCAA7B1301F_.wvu.PrintArea" localSheetId="2" hidden="1">Ф3!$A$1:$D$102</definedName>
    <definedName name="Z_A8D0D40D_9ED2_4FAF_AC66_1CCAA7B1301F_.wvu.PrintArea" localSheetId="3" hidden="1">Ф4!$A$9:$K$97</definedName>
    <definedName name="Z_A8D0D40D_9ED2_4FAF_AC66_1CCAA7B1301F_.wvu.Rows" localSheetId="2" hidden="1">Ф3!#REF!,Ф3!$8:$9,Ф3!#REF!</definedName>
    <definedName name="Z_A9EF7999_2777_4A49_8D2D_DE80BFE7CFD6_.wvu.PrintArea" localSheetId="0" hidden="1">Ф1!$A$1:$D$160</definedName>
    <definedName name="Z_A9EF7999_2777_4A49_8D2D_DE80BFE7CFD6_.wvu.PrintArea" localSheetId="1" hidden="1">Ф2!$A$1:$D$73</definedName>
    <definedName name="Z_ADA61D5D_B804_4972_B8BF_4C1FDDE5DAC9_.wvu.Cols" localSheetId="0" hidden="1">Ф1!#REF!</definedName>
    <definedName name="Z_ADD765EC_5384_4341_ABEB_04360BEB5A9A_.wvu.PrintArea" localSheetId="0" hidden="1">Ф1!$A$1:$D$160</definedName>
    <definedName name="Z_ADD765EC_5384_4341_ABEB_04360BEB5A9A_.wvu.PrintArea" localSheetId="1" hidden="1">Ф2!$A$1:$D$73</definedName>
    <definedName name="Z_AEF38D49_0D5B_42DA_A3E6_086E6D8AA66C_.wvu.PrintArea" localSheetId="0" hidden="1">Ф1!$A$1:$D$160</definedName>
    <definedName name="Z_AEF38D49_0D5B_42DA_A3E6_086E6D8AA66C_.wvu.PrintArea" localSheetId="1" hidden="1">Ф2!$A$1:$D$73</definedName>
    <definedName name="Z_B683132C_3A74_43DC_BDD0_BEFC0A103A6E_.wvu.PrintArea" localSheetId="0" hidden="1">Ф1!$A$1:$D$160</definedName>
    <definedName name="Z_B683132C_3A74_43DC_BDD0_BEFC0A103A6E_.wvu.PrintArea" localSheetId="1" hidden="1">Ф2!$A$1:$D$73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Ф1!$A$1:$D$160</definedName>
    <definedName name="Z_D1FA2BCD_ED8C_4AA9_91A3_5C78B7169543_.wvu.PrintArea" localSheetId="1" hidden="1">Ф2!$A$1:$D$73</definedName>
    <definedName name="Z_EB60C3E7_A987_45D7_A1A9_7262E5FC1E7A_.wvu.PrintArea" localSheetId="0" hidden="1">Ф1!$A$1:$D$160</definedName>
    <definedName name="Z_EB60C3E7_A987_45D7_A1A9_7262E5FC1E7A_.wvu.PrintArea" localSheetId="1" hidden="1">Ф2!$A$1:$D$73</definedName>
    <definedName name="Z_F4D0C472_6564_48BC_BC10_B245E1D21AC1_.wvu.PrintArea" localSheetId="0" hidden="1">Ф1!$A$1:$D$160</definedName>
    <definedName name="Z_F4D0C472_6564_48BC_BC10_B245E1D21AC1_.wvu.PrintArea" localSheetId="1" hidden="1">Ф2!$A$1:$D$73</definedName>
    <definedName name="Z_F91AB034_777F_4EBA_AEDB_E14AFB775702_.wvu.PrintArea" localSheetId="0" hidden="1">Ф1!$A$1:$D$160</definedName>
    <definedName name="Z_F91AB034_777F_4EBA_AEDB_E14AFB775702_.wvu.PrintArea" localSheetId="1" hidden="1">Ф2!$A$1:$D$73</definedName>
    <definedName name="Z_FB93F97A_F627_421A_B624_67C3F4ACAC93_.wvu.Cols" localSheetId="0" hidden="1">Ф1!#REF!</definedName>
    <definedName name="Z_FE0CDF85_9ACD_422E_81FA_C8675CB75BBD_.wvu.PrintArea" localSheetId="0" hidden="1">Ф1!$A$1:$D$160</definedName>
    <definedName name="Z_FE0CDF85_9ACD_422E_81FA_C8675CB75BBD_.wvu.PrintArea" localSheetId="1" hidden="1">Ф2!$A$1:$D$73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Ф1!$A$1:$D$160</definedName>
    <definedName name="_xlnm.Print_Area" localSheetId="1">Ф2!$A$1:$D$73</definedName>
    <definedName name="_xlnm.Print_Area" localSheetId="2">Ф3!$A$1:$D$102</definedName>
    <definedName name="_xlnm.Print_Area" localSheetId="3">Ф4!$A$1:$K$97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6" l="1"/>
  <c r="D139" i="5" l="1"/>
  <c r="D147" i="5" s="1"/>
  <c r="C139" i="5"/>
  <c r="C147" i="5" s="1"/>
  <c r="D46" i="6" l="1"/>
  <c r="C46" i="6"/>
  <c r="C35" i="6" s="1"/>
  <c r="G68" i="4" l="1"/>
  <c r="D74" i="3"/>
  <c r="C74" i="3"/>
  <c r="D37" i="3"/>
  <c r="C37" i="3"/>
  <c r="D51" i="3"/>
  <c r="C51" i="3"/>
  <c r="D52" i="6"/>
  <c r="D35" i="6" s="1"/>
  <c r="K48" i="4" l="1"/>
  <c r="K47" i="4"/>
  <c r="K46" i="4"/>
  <c r="K45" i="4"/>
  <c r="K43" i="4"/>
  <c r="K42" i="4"/>
  <c r="K41" i="4"/>
  <c r="K40" i="4"/>
  <c r="K39" i="4"/>
  <c r="K38" i="4"/>
  <c r="K37" i="4"/>
  <c r="K35" i="4"/>
  <c r="K32" i="4"/>
  <c r="K31" i="4"/>
  <c r="K30" i="4"/>
  <c r="K29" i="4"/>
  <c r="K27" i="4"/>
  <c r="K26" i="4"/>
  <c r="K25" i="4"/>
  <c r="K24" i="4"/>
  <c r="I48" i="4"/>
  <c r="I47" i="4"/>
  <c r="I46" i="4"/>
  <c r="I45" i="4"/>
  <c r="I44" i="4"/>
  <c r="K44" i="4" s="1"/>
  <c r="I43" i="4"/>
  <c r="I42" i="4"/>
  <c r="I41" i="4"/>
  <c r="I40" i="4"/>
  <c r="I39" i="4"/>
  <c r="I38" i="4"/>
  <c r="I37" i="4"/>
  <c r="I35" i="4"/>
  <c r="I32" i="4"/>
  <c r="I31" i="4"/>
  <c r="I30" i="4"/>
  <c r="I29" i="4"/>
  <c r="I28" i="4"/>
  <c r="K28" i="4" s="1"/>
  <c r="I27" i="4"/>
  <c r="I25" i="4"/>
  <c r="I21" i="4"/>
  <c r="K21" i="4" s="1"/>
  <c r="I18" i="4"/>
  <c r="K18" i="4" s="1"/>
  <c r="I17" i="4"/>
  <c r="K17" i="4" s="1"/>
  <c r="G19" i="4"/>
  <c r="G22" i="4"/>
  <c r="G20" i="4" s="1"/>
  <c r="G33" i="4"/>
  <c r="I33" i="4" s="1"/>
  <c r="K33" i="4" s="1"/>
  <c r="D49" i="4"/>
  <c r="E49" i="4"/>
  <c r="H49" i="4"/>
  <c r="J49" i="4"/>
  <c r="C49" i="4"/>
  <c r="F22" i="4"/>
  <c r="F20" i="4" s="1"/>
  <c r="F19" i="4"/>
  <c r="I20" i="4" l="1"/>
  <c r="K20" i="4" s="1"/>
  <c r="F49" i="4"/>
  <c r="F54" i="4" s="1"/>
  <c r="I19" i="4"/>
  <c r="K19" i="4" s="1"/>
  <c r="I22" i="4"/>
  <c r="K22" i="4" s="1"/>
  <c r="G49" i="4"/>
  <c r="G54" i="4" s="1"/>
  <c r="G57" i="4"/>
  <c r="F57" i="4"/>
  <c r="C13" i="4"/>
  <c r="K49" i="4" l="1"/>
  <c r="I49" i="4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G55" i="4"/>
  <c r="G84" i="4" s="1"/>
  <c r="F55" i="4"/>
  <c r="F84" i="4" s="1"/>
  <c r="I84" i="4" l="1"/>
  <c r="K70" i="4"/>
  <c r="K54" i="4"/>
  <c r="K57" i="4"/>
  <c r="K68" i="4"/>
  <c r="I55" i="4"/>
  <c r="K55" i="4" s="1"/>
  <c r="J84" i="4"/>
  <c r="K84" i="4" l="1"/>
  <c r="D68" i="3"/>
  <c r="C68" i="3"/>
  <c r="D26" i="3"/>
  <c r="C26" i="3"/>
  <c r="D18" i="3"/>
  <c r="C18" i="3"/>
  <c r="D19" i="6"/>
  <c r="D22" i="6" s="1"/>
  <c r="C19" i="6"/>
  <c r="C22" i="6" s="1"/>
  <c r="D149" i="5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C108" i="5" l="1"/>
  <c r="D28" i="6"/>
  <c r="D30" i="6" s="1"/>
  <c r="D32" i="6" s="1"/>
  <c r="C28" i="6"/>
  <c r="C30" i="6" s="1"/>
  <c r="C32" i="6" s="1"/>
  <c r="D81" i="3"/>
  <c r="C81" i="3"/>
  <c r="C66" i="3"/>
  <c r="D66" i="3"/>
  <c r="C35" i="3"/>
  <c r="D35" i="3"/>
  <c r="D133" i="5"/>
  <c r="C133" i="5"/>
  <c r="D108" i="5"/>
  <c r="D81" i="5"/>
  <c r="C81" i="5"/>
  <c r="C47" i="5"/>
  <c r="D47" i="5"/>
  <c r="C12" i="6"/>
  <c r="C13" i="6"/>
  <c r="C53" i="6" l="1"/>
  <c r="C55" i="6" s="1"/>
  <c r="C33" i="6"/>
  <c r="C60" i="6" s="1"/>
  <c r="D53" i="6"/>
  <c r="D55" i="6" s="1"/>
  <c r="D33" i="6"/>
  <c r="D60" i="6" s="1"/>
  <c r="D84" i="3"/>
  <c r="D86" i="3" s="1"/>
  <c r="C84" i="3"/>
  <c r="C86" i="3" s="1"/>
  <c r="C82" i="5"/>
  <c r="D150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  <c r="C149" i="5" l="1"/>
  <c r="C150" i="5" s="1"/>
</calcChain>
</file>

<file path=xl/sharedStrings.xml><?xml version="1.0" encoding="utf-8"?>
<sst xmlns="http://schemas.openxmlformats.org/spreadsheetml/2006/main" count="529" uniqueCount="427">
  <si>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</si>
  <si>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</si>
  <si>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</si>
  <si>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</si>
  <si>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</si>
  <si>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</si>
  <si>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</si>
  <si>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</si>
  <si>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</si>
  <si>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</si>
  <si>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</si>
  <si>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</si>
  <si>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</si>
  <si>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</si>
  <si>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</si>
  <si>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</si>
  <si>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</si>
  <si>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</si>
  <si>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</si>
  <si>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</si>
  <si>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</si>
  <si>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</si>
  <si>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</si>
  <si>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</si>
  <si>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</si>
  <si>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</si>
  <si>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</si>
  <si>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</si>
  <si>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</si>
  <si>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</si>
  <si>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</si>
  <si>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</si>
  <si>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</si>
  <si>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</si>
  <si>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</si>
  <si>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</si>
  <si>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</si>
  <si>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</si>
  <si>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</si>
  <si>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</si>
  <si>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</si>
  <si>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</si>
  <si>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</si>
  <si>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</si>
  <si>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</si>
  <si>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</si>
  <si>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</si>
  <si>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</si>
  <si>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</si>
  <si>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</si>
  <si>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</si>
  <si>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</si>
  <si>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</si>
  <si>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</si>
  <si>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</si>
  <si>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</si>
  <si>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</si>
  <si>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</si>
  <si>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</si>
  <si>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</si>
  <si>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</si>
  <si>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</si>
  <si>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</si>
  <si>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</si>
  <si>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</si>
  <si>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</si>
  <si>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</si>
  <si>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</si>
  <si>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</si>
  <si>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</si>
  <si>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</si>
  <si>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</si>
  <si>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</si>
  <si>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</si>
  <si>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</si>
  <si>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</si>
  <si>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</si>
  <si>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</si>
  <si>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</si>
  <si>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</si>
  <si>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</si>
  <si>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</si>
  <si>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</si>
  <si>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</si>
  <si>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</si>
  <si>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</si>
  <si>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</si>
  <si>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</si>
  <si>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</si>
  <si>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</si>
  <si>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</si>
  <si>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</si>
  <si>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</si>
  <si>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</si>
  <si>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</si>
  <si>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</si>
  <si>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</si>
  <si>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</si>
  <si>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</si>
  <si>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</si>
  <si>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</si>
  <si>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</si>
  <si>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</si>
  <si>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</si>
  <si>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</si>
  <si>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</si>
  <si>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</si>
  <si>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</si>
  <si>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</si>
  <si>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</si>
  <si>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</si>
  <si>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</si>
  <si>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</si>
  <si>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</si>
  <si>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</si>
  <si>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</si>
  <si>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</si>
  <si>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</si>
  <si>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</si>
  <si>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</si>
  <si>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</si>
  <si>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</si>
  <si>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</si>
  <si>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</si>
  <si>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</si>
  <si>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</si>
  <si>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</si>
  <si>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</si>
  <si>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</si>
  <si>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</si>
  <si>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</si>
  <si>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</si>
  <si>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</si>
  <si>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</si>
  <si>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</si>
  <si>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</si>
  <si>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</si>
  <si>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</si>
  <si>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</si>
  <si>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</si>
  <si>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</si>
  <si>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</si>
  <si>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</si>
  <si>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</si>
  <si>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</si>
  <si>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</si>
  <si>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</si>
  <si>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</si>
  <si>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</si>
  <si>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</si>
  <si>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</si>
  <si>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</si>
  <si>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</si>
  <si>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</si>
  <si>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</si>
  <si>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</si>
  <si>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</si>
  <si>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</si>
  <si>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</si>
  <si>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</si>
  <si>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</si>
  <si>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</si>
  <si>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</si>
  <si>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</si>
  <si>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</si>
  <si>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</si>
  <si>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</si>
  <si>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</si>
  <si>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</si>
  <si>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</si>
  <si>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</si>
  <si>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</si>
  <si>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</si>
  <si>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</si>
  <si>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</si>
  <si>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</si>
  <si>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</si>
  <si>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</si>
  <si>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</si>
  <si>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</si>
  <si>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</si>
  <si>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</si>
  <si>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</si>
  <si>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</si>
  <si>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</si>
  <si>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</si>
  <si>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</si>
  <si>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</si>
  <si>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</si>
  <si>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</si>
  <si>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</si>
  <si>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</si>
  <si>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</si>
  <si>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</si>
  <si>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</si>
  <si>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</si>
  <si>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</si>
  <si>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</si>
  <si>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</si>
  <si>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</si>
  <si>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</si>
  <si>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</si>
  <si>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</si>
  <si>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</si>
  <si>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</si>
  <si>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</si>
  <si>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</si>
  <si>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</si>
  <si>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</si>
  <si>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</si>
  <si>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</si>
  <si>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</si>
  <si>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</si>
  <si>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</si>
  <si>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</si>
  <si>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</si>
  <si>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</si>
  <si>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</si>
  <si>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</si>
  <si>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</si>
  <si>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</si>
  <si>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</si>
  <si>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</si>
  <si>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</si>
  <si>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</si>
  <si>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</si>
  <si>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</si>
  <si>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</si>
  <si>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</si>
  <si>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</si>
  <si>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</si>
  <si>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</si>
  <si>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</si>
  <si>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</si>
  <si>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</si>
  <si>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</si>
  <si>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</si>
  <si>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</si>
  <si>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</si>
  <si>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</si>
  <si>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</si>
  <si>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</si>
  <si>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</si>
  <si>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</si>
  <si>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</si>
  <si>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</si>
  <si>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</si>
  <si>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</si>
  <si>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</si>
  <si>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</si>
  <si>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</si>
  <si>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</si>
  <si>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</si>
  <si>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</si>
  <si>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</si>
  <si>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</si>
  <si>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</si>
  <si>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</si>
  <si>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</si>
  <si>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</si>
  <si>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</si>
  <si>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</si>
  <si>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</si>
  <si>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</si>
  <si>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</si>
  <si>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</si>
  <si>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</si>
  <si>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</si>
  <si>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</si>
  <si>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</si>
  <si>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</si>
  <si>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</si>
  <si>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</si>
  <si>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</si>
  <si>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</si>
  <si>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</si>
  <si>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</si>
  <si>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</si>
  <si>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</si>
  <si>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</si>
  <si>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</si>
  <si>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</si>
  <si>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</si>
  <si>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</si>
  <si>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</si>
  <si>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</si>
  <si>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</si>
  <si>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</si>
  <si>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</si>
  <si>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</si>
  <si>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</si>
  <si>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</si>
  <si>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</si>
  <si>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</si>
  <si>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</si>
  <si>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</si>
  <si>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</si>
  <si>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</si>
  <si>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</si>
  <si>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</si>
  <si>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</si>
  <si>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</si>
  <si>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</si>
  <si>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</si>
  <si>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</si>
  <si>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</si>
  <si>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</si>
  <si>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</si>
  <si>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</si>
  <si>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</si>
  <si>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</si>
  <si>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</si>
  <si>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</si>
  <si>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</si>
  <si>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</si>
  <si>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</si>
  <si>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</si>
  <si>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</si>
  <si>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</si>
  <si>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</si>
  <si>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</si>
  <si>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</si>
  <si>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</si>
  <si>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</si>
  <si>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</si>
  <si>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</si>
  <si>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</si>
  <si>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</si>
  <si>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</si>
  <si>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</si>
  <si>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</si>
  <si>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</si>
  <si>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</si>
  <si>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</si>
  <si>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</si>
  <si>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</si>
  <si>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</si>
  <si>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</si>
  <si>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</si>
  <si>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</si>
  <si>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</si>
  <si>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</si>
  <si>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</si>
  <si>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</si>
  <si>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</si>
  <si>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</si>
  <si>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</si>
  <si>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</si>
  <si>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</si>
  <si>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</si>
  <si>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</si>
  <si>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</si>
  <si>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</si>
  <si>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</si>
  <si>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</si>
  <si>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</si>
  <si>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</si>
  <si>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</si>
  <si>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</si>
  <si>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</si>
  <si>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</si>
  <si>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</si>
  <si>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</si>
  <si>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</si>
  <si>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</si>
  <si>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</si>
  <si>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</si>
  <si>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</si>
  <si>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</si>
  <si>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</si>
  <si>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</si>
  <si>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</si>
  <si>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</si>
  <si>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</si>
  <si>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</si>
  <si>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</si>
  <si>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</si>
  <si>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</si>
  <si>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</si>
  <si>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</si>
  <si>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</si>
  <si>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</si>
  <si>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</si>
  <si>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</si>
  <si>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</si>
  <si>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</si>
  <si>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</si>
  <si>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</si>
  <si>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</si>
  <si>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</si>
  <si>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</si>
  <si>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</si>
  <si>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</si>
  <si>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</si>
  <si>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</si>
  <si>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</si>
  <si>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</si>
  <si>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</si>
  <si>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</si>
  <si>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</si>
  <si>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</si>
  <si>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</si>
  <si>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</si>
  <si>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</si>
  <si>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</si>
  <si>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Chief Accountant                                                     ___________________                       </t>
  </si>
  <si>
    <t xml:space="preserve">Dinara T. Orazbekova </t>
  </si>
  <si>
    <t>(подпись)</t>
  </si>
  <si>
    <t>Parent company capital</t>
  </si>
  <si>
    <t>414.1</t>
  </si>
  <si>
    <t>414.2</t>
  </si>
  <si>
    <t>414.3</t>
  </si>
  <si>
    <t>414.4</t>
  </si>
  <si>
    <t>414.5</t>
  </si>
  <si>
    <t>414.6</t>
  </si>
  <si>
    <t>Undistributed earnings (outstanding loss) for the current year as reported in Form 2 - Statement of Profit and Loss</t>
  </si>
  <si>
    <t>Undistributed earnings (outstanding loss) for the current year as reported in Form 2 - Other Comprehensive Income</t>
  </si>
  <si>
    <t xml:space="preserve">Undistributed earnings (outstanding loss) for the previous year through capital (reserves) </t>
  </si>
  <si>
    <t>Undistributed earnings (outstanding loss) for the previous year (transferred from the Statement of Undistributed Earnings to the Statement of Profit and Loss)</t>
  </si>
  <si>
    <t>Undistributed earnings (outstanding loss) for the current year through capital (dividends)</t>
  </si>
  <si>
    <t>Undistributed earnings (outstanding loss) for the previous years</t>
  </si>
  <si>
    <t>reporting period as of 31.03.2025</t>
  </si>
  <si>
    <t>March 31, 2025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</si>
  <si>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</si>
  <si>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</si>
  <si>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</si>
  <si>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>Balance as of March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</si>
</sst>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68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164" fontId="5" fillId="0" borderId="0" xfId="0" applyFont="1" applyProtection="1">
      <protection locked="0"/>
    </xf>
    <xf numFmtId="165" fontId="25" fillId="0" borderId="0" xfId="2" applyNumberFormat="1" applyFont="1" applyProtection="1">
      <protection locked="0"/>
    </xf>
    <xf numFmtId="49" fontId="25" fillId="0" borderId="0" xfId="2" applyNumberFormat="1" applyFont="1" applyProtection="1">
      <protection locked="0"/>
    </xf>
    <xf numFmtId="164" fontId="25" fillId="0" borderId="0" xfId="2" applyFont="1"/>
    <xf numFmtId="164" fontId="25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6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7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8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5" fillId="0" borderId="5" xfId="0" applyFont="1" applyBorder="1" applyAlignment="1">
      <alignment horizontal="left" indent="2"/>
    </xf>
    <xf numFmtId="164" fontId="25" fillId="0" borderId="4" xfId="2" applyFont="1" applyBorder="1" applyAlignment="1">
      <alignment horizontal="left" indent="2"/>
    </xf>
    <xf numFmtId="164" fontId="25" fillId="0" borderId="4" xfId="0" applyFont="1" applyBorder="1" applyAlignment="1">
      <alignment horizontal="left" indent="2"/>
    </xf>
    <xf numFmtId="0" fontId="25" fillId="0" borderId="4" xfId="0" applyNumberFormat="1" applyFont="1" applyBorder="1" applyAlignment="1" applyProtection="1">
      <alignment horizontal="left" wrapText="1" indent="1"/>
      <protection hidden="1"/>
    </xf>
    <xf numFmtId="0" fontId="25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left" vertical="center" wrapText="1"/>
    </xf>
    <xf numFmtId="0" fontId="27" fillId="0" borderId="4" xfId="5" applyFont="1" applyBorder="1"/>
    <xf numFmtId="0" fontId="28" fillId="0" borderId="4" xfId="5" applyFont="1" applyBorder="1"/>
    <xf numFmtId="164" fontId="25" fillId="0" borderId="4" xfId="0" applyFont="1" applyBorder="1" applyAlignment="1">
      <alignment horizontal="left"/>
    </xf>
    <xf numFmtId="0" fontId="25" fillId="0" borderId="4" xfId="2" applyNumberFormat="1" applyFont="1" applyBorder="1" applyAlignment="1">
      <alignment vertical="top" wrapText="1"/>
    </xf>
    <xf numFmtId="0" fontId="27" fillId="0" borderId="4" xfId="5" applyFont="1" applyBorder="1" applyAlignment="1">
      <alignment wrapText="1"/>
    </xf>
    <xf numFmtId="0" fontId="28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8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29" fillId="0" borderId="0" xfId="2" applyNumberFormat="1" applyFont="1" applyAlignment="1">
      <alignment horizontal="right" vertical="top" wrapText="1"/>
    </xf>
    <xf numFmtId="164" fontId="28" fillId="0" borderId="0" xfId="2" applyFont="1" applyAlignment="1">
      <alignment vertical="top" wrapText="1"/>
    </xf>
    <xf numFmtId="165" fontId="30" fillId="0" borderId="0" xfId="2" applyNumberFormat="1" applyFont="1" applyProtection="1">
      <protection locked="0"/>
    </xf>
    <xf numFmtId="164" fontId="30" fillId="0" borderId="0" xfId="2" applyFont="1" applyProtection="1">
      <protection locked="0"/>
    </xf>
    <xf numFmtId="165" fontId="31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1" fillId="0" borderId="0" xfId="2" applyFont="1" applyAlignment="1" applyProtection="1">
      <alignment horizontal="left" wrapText="1"/>
      <protection locked="0"/>
    </xf>
    <xf numFmtId="164" fontId="25" fillId="0" borderId="0" xfId="0" applyFont="1" applyAlignment="1">
      <alignment horizontal="right"/>
    </xf>
    <xf numFmtId="49" fontId="28" fillId="0" borderId="0" xfId="2" applyNumberFormat="1" applyFont="1" applyProtection="1">
      <protection locked="0"/>
    </xf>
    <xf numFmtId="164" fontId="28" fillId="0" borderId="0" xfId="2" applyFont="1"/>
    <xf numFmtId="0" fontId="28" fillId="0" borderId="8" xfId="5" applyFont="1" applyBorder="1" applyAlignment="1">
      <alignment wrapText="1"/>
    </xf>
    <xf numFmtId="0" fontId="2" fillId="0" borderId="9" xfId="2" applyNumberFormat="1" applyFont="1" applyBorder="1"/>
    <xf numFmtId="0" fontId="27" fillId="0" borderId="8" xfId="5" applyFont="1" applyBorder="1" applyAlignment="1">
      <alignment wrapText="1"/>
    </xf>
    <xf numFmtId="49" fontId="2" fillId="0" borderId="9" xfId="2" applyNumberFormat="1" applyFont="1" applyBorder="1" applyAlignment="1">
      <alignment horizontal="center"/>
    </xf>
    <xf numFmtId="0" fontId="28" fillId="0" borderId="9" xfId="2" applyNumberFormat="1" applyFont="1" applyBorder="1" applyAlignment="1">
      <alignment wrapText="1"/>
    </xf>
    <xf numFmtId="49" fontId="6" fillId="0" borderId="9" xfId="2" applyNumberFormat="1" applyFont="1" applyBorder="1" applyAlignment="1">
      <alignment horizontal="center"/>
    </xf>
    <xf numFmtId="0" fontId="27" fillId="0" borderId="9" xfId="2" applyNumberFormat="1" applyFont="1" applyBorder="1" applyAlignment="1">
      <alignment wrapText="1"/>
    </xf>
    <xf numFmtId="0" fontId="28" fillId="0" borderId="1" xfId="2" applyNumberFormat="1" applyFont="1" applyBorder="1" applyAlignment="1">
      <alignment horizontal="right"/>
    </xf>
    <xf numFmtId="0" fontId="27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2" fillId="0" borderId="4" xfId="2" applyNumberFormat="1" applyFont="1" applyBorder="1" applyAlignment="1" applyProtection="1">
      <alignment horizontal="right"/>
      <protection locked="0"/>
    </xf>
    <xf numFmtId="166" fontId="32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5" fontId="5" fillId="0" borderId="0" xfId="2" applyNumberFormat="1" applyFont="1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0" fillId="0" borderId="0" xfId="2" applyFont="1" applyAlignment="1" applyProtection="1">
      <alignment horizontal="left" vertical="top" wrapText="1"/>
      <protection locked="0"/>
    </xf>
    <xf numFmtId="0" fontId="28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8" fillId="0" borderId="10" xfId="2" applyNumberFormat="1" applyFont="1" applyBorder="1" applyAlignment="1">
      <alignment horizontal="center" vertical="center" wrapText="1"/>
    </xf>
    <xf numFmtId="0" fontId="28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6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to/Asel/FSL%20Asel/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shakhanov/Desktop/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_PROJECTS/09_Scala_01_12/2_Scala_01_12_wp/Scala_12_01_WP/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99/Allianz%20Bulgaria%20Holding/auditwork/Consolidation/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  <sheetName val="lookups"/>
      <sheetName val="Inputs"/>
      <sheetName val="Revenues"/>
      <sheetName val="Other Analytical Proc."/>
      <sheetName val="cust"/>
      <sheetName val="корр активы"/>
      <sheetName val="БАЛАНС"/>
      <sheetName val="2002"/>
      <sheetName val="Combined"/>
      <sheetName val="C2.Gross Revenue"/>
      <sheetName val="General Assumptions"/>
      <sheetName val="Kas FA Movement"/>
      <sheetName val="Параметры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Форма2"/>
      <sheetName val="Форма1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Cash Flow - CY Workings"/>
      <sheetName val="2005 Social"/>
      <sheetName val="Standing data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Sheet2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  <sheetName val="Служебный ФК_x0005_"/>
      <sheetName val="Служебный ФК "/>
      <sheetName val="Служебный ФК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 refreshError="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/>
      <sheetData sheetId="899"/>
      <sheetData sheetId="900"/>
      <sheetData sheetId="90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/>
      <sheetData sheetId="1691" refreshError="1"/>
      <sheetData sheetId="1692" refreshError="1"/>
      <sheetData sheetId="1693"/>
      <sheetData sheetId="1694" refreshError="1"/>
      <sheetData sheetId="1695" refreshError="1"/>
      <sheetData sheetId="1696"/>
      <sheetData sheetId="1697"/>
      <sheetData sheetId="1698" refreshError="1"/>
      <sheetData sheetId="1699" refreshError="1"/>
      <sheetData sheetId="170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  <sheetName val="Форма2"/>
      <sheetName val="KAZAK RECO ST 99"/>
      <sheetName val="Profit &amp; Loss Total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2 ОТМ"/>
      <sheetName val="2.2 ОтклОТМ"/>
      <sheetName val="ЦентрЗатр"/>
      <sheetName val="ЕдИзм"/>
      <sheetName val="Предпр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1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2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3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4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фот пп2000разбивка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Служебный ФК_x0005_"/>
      <sheetName val="Служебный ФК"/>
      <sheetName val="_x000e__x000a__x0008__x000a__x000b__x0010__x0007_"/>
      <sheetName val="6НК_x0007__x001c_  "/>
      <sheetName val="6НК/_x0000_?¹"/>
      <sheetName val="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TB-KZT"/>
      <sheetName val="TB USD"/>
      <sheetName val="Interco payables&amp;receivables"/>
      <sheetName val="Intercompany transaction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  <sheetName val="COVER_PAGE6"/>
      <sheetName val="I__BALANCE_SHEET6"/>
      <sheetName val="II__PROFIT_&amp;_LOSS6"/>
      <sheetName val="III__CASH_FLOW6"/>
      <sheetName val="IV__Stmt_of_GAINS_&amp;_LOSSES6"/>
      <sheetName val="1__Cash6"/>
      <sheetName val="2__Securities6"/>
      <sheetName val="3a__Trade_Rec_6"/>
      <sheetName val="3b__Financial_&amp;_Other_Rec_6"/>
      <sheetName val="3c__Other_Rec__Affiliates6"/>
      <sheetName val="4__Inventories6"/>
      <sheetName val="5__Fixed_Assets6"/>
      <sheetName val="6a__Liabilities6"/>
      <sheetName val="7__Other_Accr_,Liab_6"/>
      <sheetName val="7a__Other_Liab__Affiliates6"/>
      <sheetName val="9__Equity6"/>
      <sheetName val="10__Sales6"/>
      <sheetName val="11__Interest_Exp_,Inc__6"/>
      <sheetName val="12__Other_Inc_,Exp_6"/>
      <sheetName val="13__Leasing6"/>
      <sheetName val="14__Related_Parties6"/>
      <sheetName val="15__Foreign_Exchange_Income6"/>
      <sheetName val="16__Gains_Losses_FA6"/>
      <sheetName val="17__Restructuring6"/>
      <sheetName val="ЗАО_н_ит5"/>
      <sheetName val="F100-Trial_BS5"/>
      <sheetName val="годовой_20205"/>
      <sheetName val="Атрибуты_товара5"/>
      <sheetName val="Единицы_измерения5"/>
      <sheetName val="Способы_закупок5"/>
      <sheetName val="Основание_из_одного_источника5"/>
      <sheetName val="Приоритет_закупок5"/>
      <sheetName val="Классификатор_стран5"/>
      <sheetName val="годовой_2020_(2)5"/>
      <sheetName val="Справочник_Инкотермс5"/>
      <sheetName val="Тип_дней5"/>
      <sheetName val="Вид_предоплаты5"/>
      <sheetName val="Вид_промежуточного_платежа5"/>
      <sheetName val="Признак_НДС5"/>
      <sheetName val="Intercompany_transactions5"/>
      <sheetName val="Строки_20_21_275"/>
      <sheetName val="фот_пп2000разбивка5"/>
      <sheetName val="PP&amp;E_mvt_for_20035"/>
      <sheetName val="Testing_of_accruals5"/>
      <sheetName val="лист_к_диаграмме_(2)5"/>
      <sheetName val="COVER_PAGE4"/>
      <sheetName val="I__BALANCE_SHEET4"/>
      <sheetName val="II__PROFIT_&amp;_LOSS4"/>
      <sheetName val="III__CASH_FLOW4"/>
      <sheetName val="IV__Stmt_of_GAINS_&amp;_LOSSES4"/>
      <sheetName val="1__Cash4"/>
      <sheetName val="2__Securities4"/>
      <sheetName val="3a__Trade_Rec_4"/>
      <sheetName val="3b__Financial_&amp;_Other_Rec_4"/>
      <sheetName val="3c__Other_Rec__Affiliates4"/>
      <sheetName val="4__Inventories4"/>
      <sheetName val="5__Fixed_Assets4"/>
      <sheetName val="6a__Liabilities4"/>
      <sheetName val="7__Other_Accr_,Liab_4"/>
      <sheetName val="7a__Other_Liab__Affiliates4"/>
      <sheetName val="9__Equity4"/>
      <sheetName val="10__Sales4"/>
      <sheetName val="11__Interest_Exp_,Inc__4"/>
      <sheetName val="12__Other_Inc_,Exp_4"/>
      <sheetName val="13__Leasing4"/>
      <sheetName val="14__Related_Parties4"/>
      <sheetName val="15__Foreign_Exchange_Income4"/>
      <sheetName val="16__Gains_Losses_FA4"/>
      <sheetName val="17__Restructuring4"/>
      <sheetName val="ЗАО_н_ит3"/>
      <sheetName val="F100-Trial_BS3"/>
      <sheetName val="годовой_20203"/>
      <sheetName val="Атрибуты_товара3"/>
      <sheetName val="Единицы_измерения3"/>
      <sheetName val="Способы_закупок3"/>
      <sheetName val="Основание_из_одного_источника3"/>
      <sheetName val="Приоритет_закупок3"/>
      <sheetName val="Классификатор_стран3"/>
      <sheetName val="годовой_2020_(2)3"/>
      <sheetName val="Справочник_Инкотермс3"/>
      <sheetName val="Тип_дней3"/>
      <sheetName val="Вид_предоплаты3"/>
      <sheetName val="Вид_промежуточного_платежа3"/>
      <sheetName val="Признак_НДС3"/>
      <sheetName val="Intercompany_transactions3"/>
      <sheetName val="Строки_20_21_273"/>
      <sheetName val="фот_пп2000разбивка3"/>
      <sheetName val="PP&amp;E_mvt_for_20033"/>
      <sheetName val="Testing_of_accruals3"/>
      <sheetName val="лист_к_диаграмме_(2)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1NK"/>
      <sheetName val="INSTRUCTION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  <sheetName val="FP20DB_(3)2"/>
      <sheetName val="Курс_валют2"/>
      <sheetName val="Другие_расходы2"/>
      <sheetName val="Форма_4_кап_зат-ты_(2)2"/>
      <sheetName val="2006_AJE_RJE2"/>
      <sheetName val="2_2_ОтклОТМ4"/>
      <sheetName val="1_3_2_ОТМ4"/>
      <sheetName val="H3_100_Rollforward2"/>
      <sheetName val="без_НДС1"/>
      <sheetName val="Исх_данные1"/>
      <sheetName val="распределение_модели1"/>
      <sheetName val="Production_Ref_Q-1-32"/>
      <sheetName val="FA_Movement_Kyrg1"/>
      <sheetName val="FA_Movement_1"/>
      <sheetName val="depreciation_testing1"/>
      <sheetName val="из_сем5"/>
      <sheetName val="Собственный_капитал2"/>
      <sheetName val="Бонды_стр_3411"/>
      <sheetName val="ВСДС_1_(MAIN)1"/>
      <sheetName val="7_12"/>
      <sheetName val="US_Dollar_20035"/>
      <sheetName val="SDR_20035"/>
      <sheetName val="Control_Settings2"/>
      <sheetName val="GTM_BK2"/>
      <sheetName val="Consolidator_Inputs2"/>
      <sheetName val="Cost_99v982"/>
      <sheetName val="cant_sim2"/>
      <sheetName val="фот_пп2000разбивка2"/>
      <sheetName val="ЗАО_н_ит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кв_2"/>
      <sheetName val="Non-Statistical_Sampling_Maste2"/>
      <sheetName val="Global_Data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Test_of_FA_Installation1"/>
      <sheetName val="Cash_flows_-_PBC1"/>
      <sheetName val="исп_см_1"/>
      <sheetName val="Исх_данные"/>
      <sheetName val="распределение_модели"/>
      <sheetName val="Бонды_стр_341"/>
      <sheetName val="ВСДС_1_(MAIN)"/>
      <sheetName val="Test_of_FA_Installation"/>
      <sheetName val="_x000e__x000a__x0008__x000a__x000b__x0010__x0007_"/>
      <sheetName val="Служебный ФК "/>
      <sheetName val=" _x000a_ _x000a_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/>
      <sheetData sheetId="83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Служебный ФК_x0005_"/>
      <sheetName val="Служебный ФК"/>
      <sheetName val="Служебный ФК 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/>
      <sheetData sheetId="890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 refreshError="1"/>
      <sheetData sheetId="1602"/>
      <sheetData sheetId="1603"/>
      <sheetData sheetId="1604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/>
      <sheetData sheetId="1617"/>
      <sheetData sheetId="1618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/>
      <sheetData sheetId="1669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  <sheetName val="коммун.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AHEPS"/>
      <sheetName val="OshHPP"/>
      <sheetName val="BHPP"/>
      <sheetName val="XLR_NoRangeSheet"/>
      <sheetName val="Список документов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  <sheetName val="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breakdown"/>
      <sheetName val="P&amp;L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1">
          <cell r="G1" t="str">
            <v xml:space="preserve"> </v>
          </cell>
        </row>
      </sheetData>
      <sheetData sheetId="88"/>
      <sheetData sheetId="89" refreshError="1"/>
      <sheetData sheetId="90"/>
      <sheetData sheetId="91"/>
      <sheetData sheetId="92"/>
      <sheetData sheetId="93"/>
      <sheetData sheetId="94"/>
      <sheetData sheetId="95">
        <row r="1">
          <cell r="G1">
            <v>0</v>
          </cell>
        </row>
      </sheetData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>
        <row r="1">
          <cell r="G1">
            <v>0</v>
          </cell>
        </row>
      </sheetData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>
            <v>0</v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>
            <v>0</v>
          </cell>
        </row>
      </sheetData>
      <sheetData sheetId="842">
        <row r="1">
          <cell r="G1">
            <v>0</v>
          </cell>
        </row>
      </sheetData>
      <sheetData sheetId="843">
        <row r="1">
          <cell r="G1">
            <v>0</v>
          </cell>
        </row>
      </sheetData>
      <sheetData sheetId="844">
        <row r="1">
          <cell r="G1">
            <v>0</v>
          </cell>
        </row>
      </sheetData>
      <sheetData sheetId="845">
        <row r="1">
          <cell r="G1">
            <v>0</v>
          </cell>
        </row>
      </sheetData>
      <sheetData sheetId="846">
        <row r="1">
          <cell r="G1">
            <v>0</v>
          </cell>
        </row>
      </sheetData>
      <sheetData sheetId="847">
        <row r="1">
          <cell r="G1">
            <v>0</v>
          </cell>
        </row>
      </sheetData>
      <sheetData sheetId="848">
        <row r="1">
          <cell r="G1">
            <v>0</v>
          </cell>
        </row>
      </sheetData>
      <sheetData sheetId="849">
        <row r="1">
          <cell r="G1">
            <v>0</v>
          </cell>
        </row>
      </sheetData>
      <sheetData sheetId="850">
        <row r="1">
          <cell r="G1" t="str">
            <v/>
          </cell>
        </row>
      </sheetData>
      <sheetData sheetId="851">
        <row r="1">
          <cell r="G1">
            <v>0</v>
          </cell>
        </row>
      </sheetData>
      <sheetData sheetId="852">
        <row r="1">
          <cell r="G1">
            <v>0</v>
          </cell>
        </row>
      </sheetData>
      <sheetData sheetId="853">
        <row r="1">
          <cell r="G1">
            <v>0</v>
          </cell>
        </row>
      </sheetData>
      <sheetData sheetId="854">
        <row r="1">
          <cell r="G1">
            <v>0</v>
          </cell>
        </row>
      </sheetData>
      <sheetData sheetId="855">
        <row r="1">
          <cell r="G1">
            <v>0</v>
          </cell>
        </row>
      </sheetData>
      <sheetData sheetId="856">
        <row r="1">
          <cell r="G1">
            <v>0</v>
          </cell>
        </row>
      </sheetData>
      <sheetData sheetId="857">
        <row r="1">
          <cell r="G1">
            <v>0</v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>
            <v>0</v>
          </cell>
        </row>
      </sheetData>
      <sheetData sheetId="860">
        <row r="1">
          <cell r="G1">
            <v>0</v>
          </cell>
        </row>
      </sheetData>
      <sheetData sheetId="861">
        <row r="1">
          <cell r="G1">
            <v>0</v>
          </cell>
        </row>
      </sheetData>
      <sheetData sheetId="862">
        <row r="1">
          <cell r="G1">
            <v>0</v>
          </cell>
        </row>
      </sheetData>
      <sheetData sheetId="863">
        <row r="1">
          <cell r="G1">
            <v>0</v>
          </cell>
        </row>
      </sheetData>
      <sheetData sheetId="864">
        <row r="1">
          <cell r="G1">
            <v>0</v>
          </cell>
        </row>
      </sheetData>
      <sheetData sheetId="865">
        <row r="1">
          <cell r="G1">
            <v>0</v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>
            <v>0</v>
          </cell>
        </row>
      </sheetData>
      <sheetData sheetId="869">
        <row r="1">
          <cell r="G1">
            <v>0</v>
          </cell>
        </row>
      </sheetData>
      <sheetData sheetId="870">
        <row r="1">
          <cell r="G1">
            <v>0</v>
          </cell>
        </row>
      </sheetData>
      <sheetData sheetId="871">
        <row r="1">
          <cell r="G1">
            <v>0</v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>
            <v>0</v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1">
          <cell r="G1">
            <v>0</v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>
            <v>0</v>
          </cell>
        </row>
      </sheetData>
      <sheetData sheetId="887">
        <row r="1">
          <cell r="G1">
            <v>0</v>
          </cell>
        </row>
      </sheetData>
      <sheetData sheetId="888">
        <row r="1">
          <cell r="G1">
            <v>0</v>
          </cell>
        </row>
      </sheetData>
      <sheetData sheetId="889">
        <row r="1">
          <cell r="G1">
            <v>0</v>
          </cell>
        </row>
      </sheetData>
      <sheetData sheetId="890">
        <row r="1">
          <cell r="G1">
            <v>0</v>
          </cell>
        </row>
      </sheetData>
      <sheetData sheetId="891">
        <row r="1">
          <cell r="G1">
            <v>0</v>
          </cell>
        </row>
      </sheetData>
      <sheetData sheetId="892">
        <row r="1">
          <cell r="G1">
            <v>0</v>
          </cell>
        </row>
      </sheetData>
      <sheetData sheetId="893">
        <row r="1">
          <cell r="G1">
            <v>0</v>
          </cell>
        </row>
      </sheetData>
      <sheetData sheetId="894">
        <row r="1">
          <cell r="G1">
            <v>0</v>
          </cell>
        </row>
      </sheetData>
      <sheetData sheetId="895">
        <row r="1">
          <cell r="G1" t="str">
            <v/>
          </cell>
        </row>
      </sheetData>
      <sheetData sheetId="896" refreshError="1"/>
      <sheetData sheetId="897" refreshError="1"/>
      <sheetData sheetId="898">
        <row r="1">
          <cell r="G1">
            <v>0</v>
          </cell>
        </row>
      </sheetData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1_x0004__x0007__x0006__x000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поставка сравн13"/>
      <sheetName val="Добычанефти4"/>
      <sheetName val="поставка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1Утв ТК  Capex 07 "/>
      <sheetName val="Prelim Cost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д.7.001"/>
      <sheetName val="по 2007 году план на 2008 год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  <sheetName val="Глав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СПгнг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еть"/>
      <sheetName val="общие данные"/>
      <sheetName val="смета"/>
      <sheetName val="табель"/>
      <sheetName val="FES"/>
      <sheetName val="14.1.2.2.(Услуги связи)"/>
      <sheetName val="Форма1"/>
      <sheetName val="10 БО (kzt)"/>
      <sheetName val="Баланс"/>
      <sheetName val="Бюджет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Sheet5"/>
      <sheetName val="Потребители"/>
      <sheetName val="Блоки"/>
      <sheetName val="Datasheet"/>
      <sheetName val="Cash flow 2011"/>
      <sheetName val="КБ"/>
      <sheetName val="Пр2"/>
      <sheetName val="ввод-вывод ОС авг2004- 2005"/>
      <sheetName val="Форма3.6"/>
      <sheetName val="VLOOKUP"/>
      <sheetName val="INPUTMASTER"/>
      <sheetName val="Способ закупки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  <sheetName val="БДР"/>
      <sheetName val="Cost 99v98"/>
      <sheetName val="2_2_ОтклОТМ4"/>
      <sheetName val="1_3_2_ОТМ4"/>
      <sheetName val="жд_тарифы3"/>
      <sheetName val="МО_00123"/>
      <sheetName val="Добыча_нефти43"/>
      <sheetName val="поставка_сравн133"/>
      <sheetName val="Статьи_ТЭП_старая_структура3"/>
      <sheetName val="I__Прогноз_доходов3"/>
      <sheetName val="Notes_IS3"/>
      <sheetName val="Input_TD3"/>
      <sheetName val="Prelim_Cost3"/>
      <sheetName val="Отпуск_продукции3"/>
      <sheetName val="1_класс3"/>
      <sheetName val="2_класс3"/>
      <sheetName val="3_класс3"/>
      <sheetName val="4_класс3"/>
      <sheetName val="5_класс3"/>
      <sheetName val="спецпит,проездн_3"/>
      <sheetName val="13_NGDO3"/>
      <sheetName val="10_БО_(kzt)3"/>
      <sheetName val="14_1_2_2_(Услуги_связи)3"/>
      <sheetName val="общие_данные3"/>
      <sheetName val="1кв__3"/>
      <sheetName val="2кв_3"/>
      <sheetName val="Штатное_2012-20153"/>
      <sheetName val="Cash_flow_20113"/>
      <sheetName val="Loans_out3"/>
      <sheetName val="МодельППП_(Свод)3"/>
      <sheetName val="ввод-вывод_ОС_авг2004-_20053"/>
      <sheetName val="Форма3_63"/>
      <sheetName val="5NK_3"/>
      <sheetName val="из_сем3"/>
      <sheetName val="__2_3_23"/>
      <sheetName val="Способ_закупки1"/>
      <sheetName val="Сдача_1"/>
      <sheetName val="рев_дф_(1_08_)_(3)3"/>
      <sheetName val="янв_(2)3"/>
      <sheetName val="заявка_(2)3"/>
      <sheetName val="Материалы_для_АУП3"/>
      <sheetName val="План_произв-ва_(мес_)_(бюджет)3"/>
      <sheetName val="тех_реж3"/>
      <sheetName val="Кап_затраты_ОМГ_163"/>
      <sheetName val="1_(2)3"/>
      <sheetName val="Об-я_св-а3"/>
      <sheetName val="апрель_09_2"/>
      <sheetName val="д_7_0011"/>
      <sheetName val="Приложение_7_(ЕНП)1"/>
      <sheetName val="Направления_обучения1"/>
      <sheetName val="УУ_9_мес_20141"/>
      <sheetName val="PP&amp;E_mvt_for_20031"/>
      <sheetName val="Табельные_номера_сотрудников"/>
      <sheetName val="массив_ДЗО"/>
      <sheetName val="форма_3_смета_затрат"/>
      <sheetName val="BS_new1"/>
      <sheetName val="WBS_elements_RS-v_02A1"/>
      <sheetName val="Прайс_20051"/>
      <sheetName val="новая_№5"/>
      <sheetName val="Собственный_капитал"/>
      <sheetName val="БиВи_(290)1"/>
      <sheetName val="450_(2)1"/>
      <sheetName val="Sales_F"/>
      <sheetName val="нагр_МВт"/>
      <sheetName val="Показатели_январь"/>
      <sheetName val="сут_баланс_по_РДЦ"/>
      <sheetName val="Итоговая_таблица"/>
      <sheetName val="I_KEY_INFORMATION"/>
      <sheetName val="Balance_Sheet"/>
      <sheetName val="Лв_1715_(сб)"/>
      <sheetName val="Осн__пара"/>
      <sheetName val="Ф3_2019"/>
      <sheetName val="Ф4_2019"/>
      <sheetName val="04_1_2"/>
      <sheetName val="04_1_4-05_1_4"/>
      <sheetName val="04_1_5"/>
      <sheetName val="04_1_8"/>
      <sheetName val="04_1_9"/>
      <sheetName val="04_1_99"/>
      <sheetName val="04_2"/>
      <sheetName val="04_2_5"/>
      <sheetName val="04_3_1"/>
      <sheetName val="04_3_2"/>
      <sheetName val="04_4"/>
      <sheetName val="04_5_2"/>
      <sheetName val="04_5_3"/>
      <sheetName val="04_6_1"/>
      <sheetName val="04_6_2"/>
      <sheetName val="04_6_3"/>
      <sheetName val="04_7_1"/>
      <sheetName val="04_7_3_"/>
      <sheetName val="04_7_7"/>
      <sheetName val="04_7_8"/>
      <sheetName val="04_7_9"/>
      <sheetName val="04_7_10"/>
      <sheetName val="04_7_11"/>
      <sheetName val="04_7_12"/>
      <sheetName val="04_7_15"/>
      <sheetName val="04_7_16"/>
      <sheetName val="04_7_99"/>
      <sheetName val="04_8_1"/>
      <sheetName val="04_8_2"/>
      <sheetName val="04_8_3"/>
      <sheetName val="04_8_4"/>
      <sheetName val="04_8_5"/>
      <sheetName val="04_8_6"/>
      <sheetName val="04_8_7"/>
      <sheetName val="04_8_8"/>
      <sheetName val="04_8_12"/>
      <sheetName val="04_8_13"/>
      <sheetName val="04_8_14"/>
      <sheetName val="04_8_99"/>
      <sheetName val="Расчет_ФОТ"/>
      <sheetName val="график_смен_2020"/>
      <sheetName val="05_1_3"/>
      <sheetName val="05_1_7"/>
      <sheetName val="05_2"/>
      <sheetName val="5_2_7"/>
      <sheetName val="05_3_1"/>
      <sheetName val="05_3_2"/>
      <sheetName val="05_4"/>
      <sheetName val="05_5_1"/>
      <sheetName val="05_5_2"/>
      <sheetName val="05_5_6"/>
      <sheetName val="05_5_8"/>
      <sheetName val="05_5_9"/>
      <sheetName val="05_5_10"/>
      <sheetName val="05_5_11"/>
      <sheetName val="05_5_13"/>
      <sheetName val="05_5_14"/>
      <sheetName val="05_5_15"/>
      <sheetName val="05_5_16"/>
      <sheetName val="05_5_18"/>
      <sheetName val="05_5_19"/>
      <sheetName val="05_5_20"/>
      <sheetName val="05_5_21"/>
      <sheetName val="04_8_10-05_5_22"/>
      <sheetName val="05_5_24"/>
      <sheetName val="05_6_1"/>
      <sheetName val="05_6_2"/>
      <sheetName val="05_6_3"/>
      <sheetName val="05_6_6"/>
      <sheetName val="05_6_8"/>
      <sheetName val="05_6_10"/>
      <sheetName val="05_6_13"/>
      <sheetName val="05_6_14"/>
      <sheetName val="05_6_99"/>
      <sheetName val="10_1"/>
      <sheetName val="10_2"/>
      <sheetName val="10_3"/>
      <sheetName val="11_2"/>
      <sheetName val="11_3"/>
      <sheetName val="11_4"/>
      <sheetName val="налоговая_амортиз_ФА"/>
      <sheetName val="книга_предпосылок"/>
      <sheetName val="sov_tot"/>
      <sheetName val="бензин_по_авто"/>
      <sheetName val="др_адм"/>
      <sheetName val="Осн_ср-ва"/>
      <sheetName val="8180_(8181,8182)"/>
      <sheetName val="_По_скв"/>
      <sheetName val="по_2007_году_план_на_2008_год"/>
      <sheetName val="ПО_НОВОМУ_ШТАТНОМУ"/>
      <sheetName val="100_159_-полигр_ус_(2)"/>
      <sheetName val="МУНАЙТАС_L-1"/>
      <sheetName val="К_сущ"/>
      <sheetName val="2_2_ОтклОТМ5"/>
      <sheetName val="1_3_2_ОТМ5"/>
      <sheetName val="жд_тарифы4"/>
      <sheetName val="МО_00124"/>
      <sheetName val="Добыча_нефти44"/>
      <sheetName val="поставка_сравн134"/>
      <sheetName val="Статьи_ТЭП_старая_структура4"/>
      <sheetName val="I__Прогноз_доходов4"/>
      <sheetName val="Notes_IS4"/>
      <sheetName val="Input_TD4"/>
      <sheetName val="Prelim_Cost4"/>
      <sheetName val="Отпуск_продукции4"/>
      <sheetName val="1_класс4"/>
      <sheetName val="2_класс4"/>
      <sheetName val="3_класс4"/>
      <sheetName val="4_класс4"/>
      <sheetName val="5_класс4"/>
      <sheetName val="спецпит,проездн_4"/>
      <sheetName val="13_NGDO4"/>
      <sheetName val="14_1_2_2_(Услуги_связи)4"/>
      <sheetName val="10_БО_(kzt)4"/>
      <sheetName val="общие_данные4"/>
      <sheetName val="1кв__4"/>
      <sheetName val="2кв_4"/>
      <sheetName val="Штатное_2012-20154"/>
      <sheetName val="Cash_flow_20114"/>
      <sheetName val="Loans_out4"/>
      <sheetName val="МодельППП_(Свод)4"/>
      <sheetName val="ввод-вывод_ОС_авг2004-_20054"/>
      <sheetName val="Форма3_64"/>
      <sheetName val="5NK_4"/>
      <sheetName val="из_сем4"/>
      <sheetName val="__2_3_24"/>
      <sheetName val="Способ_закупки2"/>
      <sheetName val="Сдача_2"/>
      <sheetName val="рев_дф_(1_08_)_(3)4"/>
      <sheetName val="янв_(2)4"/>
      <sheetName val="заявка_(2)4"/>
      <sheetName val="Материалы_для_АУП4"/>
      <sheetName val="План_произв-ва_(мес_)_(бюджет)4"/>
      <sheetName val="тех_реж4"/>
      <sheetName val="Кап_затраты_ОМГ_164"/>
      <sheetName val="1_(2)4"/>
      <sheetName val="Об-я_св-а4"/>
      <sheetName val="апрель_09_3"/>
      <sheetName val="д_7_0012"/>
      <sheetName val="Приложение_7_(ЕНП)2"/>
      <sheetName val="Направления_обучения2"/>
      <sheetName val="УУ_9_мес_20142"/>
      <sheetName val="PP&amp;E_mvt_for_20032"/>
      <sheetName val="Табельные_номера_сотрудников1"/>
      <sheetName val="массив_ДЗО1"/>
      <sheetName val="форма_3_смета_затрат1"/>
      <sheetName val="BS_new2"/>
      <sheetName val="WBS_elements_RS-v_02A2"/>
      <sheetName val="Прайс_20052"/>
      <sheetName val="новая_№51"/>
      <sheetName val="Собственный_капитал1"/>
      <sheetName val="БиВи_(290)2"/>
      <sheetName val="450_(2)2"/>
      <sheetName val="Sales_F1"/>
      <sheetName val="нагр_МВт1"/>
      <sheetName val="Показатели_январь1"/>
      <sheetName val="сут_баланс_по_РДЦ1"/>
      <sheetName val="Итоговая_таблица1"/>
      <sheetName val="I_KEY_INFORMATION1"/>
      <sheetName val="Balance_Sheet1"/>
      <sheetName val="Лв_1715_(сб)1"/>
      <sheetName val="Осн__пара1"/>
      <sheetName val="Ф3_20191"/>
      <sheetName val="Ф4_20191"/>
      <sheetName val="04_1_21"/>
      <sheetName val="04_1_4-05_1_41"/>
      <sheetName val="04_1_51"/>
      <sheetName val="04_1_81"/>
      <sheetName val="04_1_91"/>
      <sheetName val="04_1_991"/>
      <sheetName val="04_21"/>
      <sheetName val="04_2_51"/>
      <sheetName val="04_3_11"/>
      <sheetName val="04_3_21"/>
      <sheetName val="04_41"/>
      <sheetName val="04_5_21"/>
      <sheetName val="04_5_31"/>
      <sheetName val="04_6_11"/>
      <sheetName val="04_6_21"/>
      <sheetName val="04_6_31"/>
      <sheetName val="04_7_13"/>
      <sheetName val="04_7_3_1"/>
      <sheetName val="04_7_71"/>
      <sheetName val="04_7_81"/>
      <sheetName val="04_7_91"/>
      <sheetName val="04_7_101"/>
      <sheetName val="04_7_111"/>
      <sheetName val="04_7_121"/>
      <sheetName val="04_7_151"/>
      <sheetName val="04_7_161"/>
      <sheetName val="04_7_991"/>
      <sheetName val="04_8_11"/>
      <sheetName val="04_8_21"/>
      <sheetName val="04_8_31"/>
      <sheetName val="04_8_41"/>
      <sheetName val="04_8_51"/>
      <sheetName val="04_8_61"/>
      <sheetName val="04_8_71"/>
      <sheetName val="04_8_81"/>
      <sheetName val="04_8_121"/>
      <sheetName val="04_8_131"/>
      <sheetName val="04_8_141"/>
      <sheetName val="04_8_991"/>
      <sheetName val="Расчет_ФОТ1"/>
      <sheetName val="график_смен_20201"/>
      <sheetName val="05_1_31"/>
      <sheetName val="05_1_71"/>
      <sheetName val="05_21"/>
      <sheetName val="5_2_71"/>
      <sheetName val="05_3_11"/>
      <sheetName val="05_3_21"/>
      <sheetName val="05_41"/>
      <sheetName val="05_5_12"/>
      <sheetName val="05_5_22"/>
      <sheetName val="05_5_61"/>
      <sheetName val="05_5_81"/>
      <sheetName val="05_5_91"/>
      <sheetName val="05_5_101"/>
      <sheetName val="05_5_111"/>
      <sheetName val="05_5_131"/>
      <sheetName val="05_5_141"/>
      <sheetName val="05_5_151"/>
      <sheetName val="05_5_161"/>
      <sheetName val="05_5_181"/>
      <sheetName val="05_5_191"/>
      <sheetName val="05_5_201"/>
      <sheetName val="05_5_211"/>
      <sheetName val="04_8_10-05_5_221"/>
      <sheetName val="05_5_241"/>
      <sheetName val="05_6_11"/>
      <sheetName val="05_6_21"/>
      <sheetName val="05_6_31"/>
      <sheetName val="05_6_61"/>
      <sheetName val="05_6_81"/>
      <sheetName val="05_6_101"/>
      <sheetName val="05_6_131"/>
      <sheetName val="05_6_141"/>
      <sheetName val="05_6_991"/>
      <sheetName val="10_11"/>
      <sheetName val="10_21"/>
      <sheetName val="10_31"/>
      <sheetName val="11_21"/>
      <sheetName val="11_31"/>
      <sheetName val="11_41"/>
      <sheetName val="налоговая_амортиз_ФА1"/>
      <sheetName val="книга_предпосылок1"/>
      <sheetName val="sov_tot1"/>
      <sheetName val="бензин_по_авто1"/>
      <sheetName val="др_адм1"/>
      <sheetName val="Осн_ср-ва1"/>
      <sheetName val="8180_(8181,8182)1"/>
      <sheetName val="_По_скв1"/>
      <sheetName val="Астана_рус1"/>
      <sheetName val="Алматы_рус1"/>
      <sheetName val="по_2007_году_план_на_2008_год1"/>
      <sheetName val="ПО_НОВОМУ_ШТАТНОМУ1"/>
      <sheetName val="100_159_-полигр_ус_(2)1"/>
      <sheetName val="МУНАЙТАС_L-11"/>
      <sheetName val="К_сущ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Utility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07_Расчет ПО и оборуд. (сводно)"/>
      <sheetName val="s"/>
      <sheetName val="К сущ"/>
      <sheetName val=" "/>
      <sheetName val="ремон "/>
      <sheetName val="ремон_x0009_"/>
      <sheetName val="_x0003__x0004_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>
        <row r="13">
          <cell r="C13" t="str">
            <v/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  <sheetName val="_A_USER_MANAT_CREDITY_REGION_AR"/>
      <sheetName val="Лв_1715_(сб)"/>
      <sheetName val="д_7_001"/>
      <sheetName val="МО_0012"/>
      <sheetName val="СЦЕНАРН_УСЛ"/>
      <sheetName val="1_класс"/>
      <sheetName val="2_класс"/>
      <sheetName val="3_класс"/>
      <sheetName val="4_класс"/>
      <sheetName val="5_класс"/>
      <sheetName val="из_сем"/>
      <sheetName val="I_KEY_INFORMATION"/>
      <sheetName val="Cash_CCI_Detail"/>
      <sheetName val="поставка_сравн13"/>
      <sheetName val="OBL_CRED_30-06-97_XLS"/>
      <sheetName val="факт_2005_г_"/>
      <sheetName val="Water_trucking_2005"/>
      <sheetName val="Движение_ОС"/>
      <sheetName val="N-200_1"/>
      <sheetName val="N-500_1"/>
      <sheetName val="PR_CN"/>
      <sheetName val="Добыча_нефти4"/>
      <sheetName val="Profit_&amp;_Loss_Total"/>
      <sheetName val="depreciation_testing"/>
      <sheetName val="8210_09"/>
      <sheetName val="ОС_и_ИН_(120)"/>
      <sheetName val="технический-НЕ_УДАЛЯТЬ"/>
      <sheetName val="ввод-вывод_ОС_авг2004-_2005"/>
      <sheetName val="TB_Atai_excel"/>
      <sheetName val="Sum_Statement"/>
      <sheetName val="март_детально"/>
      <sheetName val="T6_200"/>
      <sheetName val="\\KZWKHASENOVGA\aws\Documents_a"/>
      <sheetName val="3_3_31_"/>
      <sheetName val="Haul_cons"/>
      <sheetName val="1_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61"/>
  <sheetViews>
    <sheetView tabSelected="1" view="pageBreakPreview" zoomScale="80" zoomScaleNormal="80" zoomScaleSheetLayoutView="80" workbookViewId="0">
      <selection activeCell="A155" sqref="A155:XFD155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196"/>
      <c r="C1" s="195"/>
      <c r="D1" s="194" t="s">
        <v>358</v>
      </c>
    </row>
    <row r="2" spans="1:4" x14ac:dyDescent="0.2">
      <c r="B2" s="196"/>
      <c r="C2" s="195"/>
      <c r="D2" s="194" t="s">
        <v>357</v>
      </c>
    </row>
    <row r="3" spans="1:4" x14ac:dyDescent="0.2">
      <c r="B3" s="196"/>
      <c r="C3" s="195"/>
      <c r="D3" s="194" t="s">
        <v>356</v>
      </c>
    </row>
    <row r="4" spans="1:4" x14ac:dyDescent="0.2">
      <c r="B4" s="196"/>
      <c r="C4" s="195"/>
      <c r="D4" s="194"/>
    </row>
    <row r="5" spans="1:4" x14ac:dyDescent="0.2">
      <c r="B5" s="196"/>
      <c r="C5" s="195"/>
      <c r="D5" s="194" t="s">
        <v>355</v>
      </c>
    </row>
    <row r="6" spans="1:4" x14ac:dyDescent="0.2">
      <c r="B6" s="196"/>
      <c r="C6" s="195"/>
      <c r="D6" s="194" t="s">
        <v>354</v>
      </c>
    </row>
    <row r="7" spans="1:4" x14ac:dyDescent="0.2">
      <c r="B7" s="196"/>
      <c r="C7" s="195"/>
      <c r="D7" s="194" t="s">
        <v>353</v>
      </c>
    </row>
    <row r="8" spans="1:4" x14ac:dyDescent="0.2">
      <c r="B8" s="196"/>
      <c r="C8" s="195"/>
      <c r="D8" s="194"/>
    </row>
    <row r="9" spans="1:4" x14ac:dyDescent="0.2">
      <c r="C9" s="8"/>
      <c r="D9" s="9" t="s">
        <v>352</v>
      </c>
    </row>
    <row r="10" spans="1:4" ht="15.75" x14ac:dyDescent="0.25">
      <c r="A10" s="188" t="s">
        <v>351</v>
      </c>
      <c r="C10" s="190" t="s">
        <v>167</v>
      </c>
      <c r="D10" s="191"/>
    </row>
    <row r="11" spans="1:4" ht="51.75" customHeight="1" x14ac:dyDescent="0.25">
      <c r="A11" s="188" t="s">
        <v>350</v>
      </c>
      <c r="C11" s="7" t="s">
        <v>349</v>
      </c>
      <c r="D11" s="193"/>
    </row>
    <row r="12" spans="1:4" ht="15.75" x14ac:dyDescent="0.25">
      <c r="A12" s="188" t="s">
        <v>348</v>
      </c>
      <c r="C12" s="190" t="s">
        <v>347</v>
      </c>
      <c r="D12" s="191"/>
    </row>
    <row r="13" spans="1:4" ht="15.75" x14ac:dyDescent="0.25">
      <c r="A13" s="188" t="s">
        <v>346</v>
      </c>
      <c r="C13" s="190" t="s">
        <v>345</v>
      </c>
      <c r="D13" s="191"/>
    </row>
    <row r="14" spans="1:4" ht="15.75" x14ac:dyDescent="0.25">
      <c r="A14" s="188" t="s">
        <v>344</v>
      </c>
      <c r="C14" s="190" t="s">
        <v>343</v>
      </c>
      <c r="D14" s="191"/>
    </row>
    <row r="15" spans="1:4" ht="15.75" x14ac:dyDescent="0.25">
      <c r="A15" s="188" t="s">
        <v>342</v>
      </c>
      <c r="C15" s="192">
        <v>3824</v>
      </c>
      <c r="D15" s="191"/>
    </row>
    <row r="16" spans="1:4" ht="15.75" x14ac:dyDescent="0.25">
      <c r="A16" s="188" t="s">
        <v>341</v>
      </c>
      <c r="C16" s="190" t="s">
        <v>340</v>
      </c>
      <c r="D16" s="189"/>
    </row>
    <row r="17" spans="1:6" ht="15.75" x14ac:dyDescent="0.2">
      <c r="A17" s="188" t="s">
        <v>339</v>
      </c>
      <c r="C17" s="254" t="s">
        <v>338</v>
      </c>
      <c r="D17" s="254"/>
    </row>
    <row r="18" spans="1:6" x14ac:dyDescent="0.2">
      <c r="C18" s="30"/>
    </row>
    <row r="19" spans="1:6" x14ac:dyDescent="0.2">
      <c r="A19" s="187" t="s">
        <v>337</v>
      </c>
      <c r="B19" s="12"/>
      <c r="C19" s="12"/>
      <c r="D19" s="12"/>
    </row>
    <row r="20" spans="1:6" x14ac:dyDescent="0.2">
      <c r="A20" s="11" t="s">
        <v>336</v>
      </c>
      <c r="B20" s="156"/>
      <c r="C20" s="186" t="s">
        <v>422</v>
      </c>
      <c r="D20" s="156"/>
    </row>
    <row r="21" spans="1:6" x14ac:dyDescent="0.2">
      <c r="A21" s="13"/>
      <c r="B21" s="185"/>
      <c r="C21" s="185"/>
      <c r="D21" s="184" t="s">
        <v>335</v>
      </c>
    </row>
    <row r="22" spans="1:6" s="14" customFormat="1" ht="25.5" customHeight="1" x14ac:dyDescent="0.2">
      <c r="A22" s="255" t="s">
        <v>334</v>
      </c>
      <c r="B22" s="256" t="s">
        <v>98</v>
      </c>
      <c r="C22" s="257" t="s">
        <v>333</v>
      </c>
      <c r="D22" s="257" t="s">
        <v>332</v>
      </c>
      <c r="E22" s="183"/>
      <c r="F22" s="183"/>
    </row>
    <row r="23" spans="1:6" s="14" customFormat="1" x14ac:dyDescent="0.2">
      <c r="A23" s="255"/>
      <c r="B23" s="256"/>
      <c r="C23" s="258"/>
      <c r="D23" s="257"/>
      <c r="E23" s="183"/>
      <c r="F23" s="183"/>
    </row>
    <row r="24" spans="1:6" s="15" customFormat="1" x14ac:dyDescent="0.2">
      <c r="A24" s="182" t="s">
        <v>331</v>
      </c>
      <c r="B24" s="166"/>
      <c r="C24" s="164"/>
      <c r="D24" s="164"/>
      <c r="E24" s="158"/>
      <c r="F24" s="158"/>
    </row>
    <row r="25" spans="1:6" x14ac:dyDescent="0.2">
      <c r="A25" s="181" t="s">
        <v>330</v>
      </c>
      <c r="B25" s="20" t="s">
        <v>0</v>
      </c>
      <c r="C25" s="207">
        <v>4278755</v>
      </c>
      <c r="D25" s="207">
        <v>8114810</v>
      </c>
    </row>
    <row r="26" spans="1:6" ht="39.200000000000003" customHeight="1" x14ac:dyDescent="0.2">
      <c r="A26" s="165" t="s">
        <v>329</v>
      </c>
      <c r="B26" s="20" t="s">
        <v>1</v>
      </c>
      <c r="C26" s="208">
        <f>SUM(C27:C31)</f>
        <v>97748</v>
      </c>
      <c r="D26" s="208">
        <f>SUM(D27:D31)</f>
        <v>233629</v>
      </c>
    </row>
    <row r="27" spans="1:6" outlineLevel="1" x14ac:dyDescent="0.2">
      <c r="A27" s="165" t="s">
        <v>328</v>
      </c>
      <c r="B27" s="20"/>
      <c r="C27" s="208">
        <v>19969</v>
      </c>
      <c r="D27" s="208">
        <v>19939</v>
      </c>
    </row>
    <row r="28" spans="1:6" outlineLevel="1" x14ac:dyDescent="0.2">
      <c r="A28" s="165" t="s">
        <v>327</v>
      </c>
      <c r="B28" s="20"/>
      <c r="C28" s="208">
        <v>14978</v>
      </c>
      <c r="D28" s="208">
        <v>152356</v>
      </c>
    </row>
    <row r="29" spans="1:6" outlineLevel="1" x14ac:dyDescent="0.2">
      <c r="A29" s="165" t="s">
        <v>326</v>
      </c>
      <c r="B29" s="20"/>
      <c r="C29" s="208"/>
      <c r="D29" s="208">
        <v>0</v>
      </c>
    </row>
    <row r="30" spans="1:6" outlineLevel="1" x14ac:dyDescent="0.2">
      <c r="A30" s="165" t="s">
        <v>304</v>
      </c>
      <c r="B30" s="20"/>
      <c r="C30" s="208">
        <v>61221</v>
      </c>
      <c r="D30" s="208">
        <v>60611</v>
      </c>
    </row>
    <row r="31" spans="1:6" outlineLevel="1" x14ac:dyDescent="0.2">
      <c r="A31" s="165" t="s">
        <v>325</v>
      </c>
      <c r="B31" s="20"/>
      <c r="C31" s="208">
        <v>1580</v>
      </c>
      <c r="D31" s="208">
        <v>723</v>
      </c>
    </row>
    <row r="32" spans="1:6" x14ac:dyDescent="0.2">
      <c r="A32" s="165" t="s">
        <v>324</v>
      </c>
      <c r="B32" s="20" t="s">
        <v>2</v>
      </c>
      <c r="C32" s="208"/>
      <c r="D32" s="208"/>
    </row>
    <row r="33" spans="1:7" x14ac:dyDescent="0.2">
      <c r="A33" s="165" t="s">
        <v>323</v>
      </c>
      <c r="B33" s="20" t="s">
        <v>3</v>
      </c>
      <c r="C33" s="208"/>
      <c r="D33" s="208"/>
    </row>
    <row r="34" spans="1:7" x14ac:dyDescent="0.2">
      <c r="A34" s="165" t="s">
        <v>322</v>
      </c>
      <c r="B34" s="20" t="s">
        <v>4</v>
      </c>
      <c r="C34" s="208"/>
      <c r="D34" s="208"/>
    </row>
    <row r="35" spans="1:7" x14ac:dyDescent="0.2">
      <c r="A35" s="165" t="s">
        <v>321</v>
      </c>
      <c r="B35" s="20" t="s">
        <v>5</v>
      </c>
      <c r="C35" s="209"/>
      <c r="D35" s="209"/>
    </row>
    <row r="36" spans="1:7" x14ac:dyDescent="0.2">
      <c r="A36" s="165" t="s">
        <v>320</v>
      </c>
      <c r="B36" s="20" t="s">
        <v>6</v>
      </c>
      <c r="C36" s="210">
        <f>SUM(C37:C38)</f>
        <v>10248037</v>
      </c>
      <c r="D36" s="210">
        <f>SUM(D37:D38)</f>
        <v>13544992</v>
      </c>
    </row>
    <row r="37" spans="1:7" s="16" customFormat="1" outlineLevel="1" x14ac:dyDescent="0.2">
      <c r="A37" s="168" t="s">
        <v>293</v>
      </c>
      <c r="B37" s="24"/>
      <c r="C37" s="211">
        <v>10176338</v>
      </c>
      <c r="D37" s="211">
        <v>13537794</v>
      </c>
      <c r="E37" s="167"/>
      <c r="F37" s="167"/>
    </row>
    <row r="38" spans="1:7" s="16" customFormat="1" outlineLevel="1" x14ac:dyDescent="0.2">
      <c r="A38" s="168" t="s">
        <v>292</v>
      </c>
      <c r="B38" s="24"/>
      <c r="C38" s="212">
        <v>71699</v>
      </c>
      <c r="D38" s="212">
        <v>7198</v>
      </c>
      <c r="E38" s="167"/>
      <c r="F38" s="167"/>
    </row>
    <row r="39" spans="1:7" x14ac:dyDescent="0.2">
      <c r="A39" s="165" t="s">
        <v>319</v>
      </c>
      <c r="B39" s="20" t="s">
        <v>7</v>
      </c>
      <c r="C39" s="213">
        <v>30918</v>
      </c>
      <c r="D39" s="213">
        <v>33435</v>
      </c>
      <c r="E39" s="167"/>
      <c r="F39" s="167"/>
    </row>
    <row r="40" spans="1:7" x14ac:dyDescent="0.2">
      <c r="A40" s="165" t="s">
        <v>318</v>
      </c>
      <c r="B40" s="20" t="s">
        <v>8</v>
      </c>
      <c r="C40" s="213"/>
      <c r="D40" s="213"/>
      <c r="E40" s="167"/>
      <c r="F40" s="167"/>
    </row>
    <row r="41" spans="1:7" x14ac:dyDescent="0.2">
      <c r="A41" s="165" t="s">
        <v>317</v>
      </c>
      <c r="B41" s="20" t="s">
        <v>9</v>
      </c>
      <c r="C41" s="213">
        <v>5510238</v>
      </c>
      <c r="D41" s="213">
        <v>1587251</v>
      </c>
      <c r="E41" s="167"/>
      <c r="F41" s="167"/>
    </row>
    <row r="42" spans="1:7" x14ac:dyDescent="0.2">
      <c r="A42" s="165" t="s">
        <v>316</v>
      </c>
      <c r="B42" s="19" t="s">
        <v>10</v>
      </c>
      <c r="C42" s="213">
        <v>43883605</v>
      </c>
      <c r="D42" s="213">
        <v>36249150</v>
      </c>
    </row>
    <row r="43" spans="1:7" x14ac:dyDescent="0.2">
      <c r="A43" s="165" t="s">
        <v>315</v>
      </c>
      <c r="B43" s="19" t="s">
        <v>11</v>
      </c>
      <c r="C43" s="213"/>
      <c r="D43" s="213"/>
    </row>
    <row r="44" spans="1:7" x14ac:dyDescent="0.2">
      <c r="A44" s="165" t="s">
        <v>314</v>
      </c>
      <c r="B44" s="19" t="s">
        <v>12</v>
      </c>
      <c r="C44" s="213">
        <f>SUM(C45:C46)</f>
        <v>7409085</v>
      </c>
      <c r="D44" s="213">
        <f>SUM(D45:D46)</f>
        <v>10787141</v>
      </c>
      <c r="G44" s="16"/>
    </row>
    <row r="45" spans="1:7" x14ac:dyDescent="0.2">
      <c r="A45" s="18" t="s">
        <v>313</v>
      </c>
      <c r="B45" s="19"/>
      <c r="C45" s="214">
        <v>3461369</v>
      </c>
      <c r="D45" s="214">
        <v>3734413</v>
      </c>
      <c r="G45" s="16"/>
    </row>
    <row r="46" spans="1:7" x14ac:dyDescent="0.2">
      <c r="A46" s="18" t="s">
        <v>235</v>
      </c>
      <c r="B46" s="19"/>
      <c r="C46" s="214">
        <v>3947716</v>
      </c>
      <c r="D46" s="214">
        <v>7052728</v>
      </c>
      <c r="E46" s="167"/>
      <c r="F46" s="167"/>
      <c r="G46" s="16"/>
    </row>
    <row r="47" spans="1:7" s="15" customFormat="1" x14ac:dyDescent="0.2">
      <c r="A47" s="163" t="s">
        <v>312</v>
      </c>
      <c r="B47" s="162">
        <v>100</v>
      </c>
      <c r="C47" s="215">
        <f>C25+C26+C32+C33+C34+C35+C36+C39+C40+C41+C42+C43+C44</f>
        <v>71458386</v>
      </c>
      <c r="D47" s="215">
        <f>D25+D26+D32+D33+D34+D35+D36+D39+D40+D41+D42+D43+D44</f>
        <v>70550408</v>
      </c>
      <c r="E47" s="158"/>
      <c r="F47" s="158"/>
    </row>
    <row r="48" spans="1:7" s="15" customFormat="1" x14ac:dyDescent="0.2">
      <c r="A48" s="180" t="s">
        <v>311</v>
      </c>
      <c r="B48" s="162">
        <v>101</v>
      </c>
      <c r="C48" s="216"/>
      <c r="D48" s="216"/>
      <c r="E48" s="158"/>
      <c r="F48" s="158"/>
    </row>
    <row r="49" spans="1:6" s="15" customFormat="1" x14ac:dyDescent="0.2">
      <c r="A49" s="163" t="s">
        <v>310</v>
      </c>
      <c r="B49" s="162"/>
      <c r="C49" s="217"/>
      <c r="D49" s="217"/>
      <c r="E49" s="158"/>
      <c r="F49" s="158"/>
    </row>
    <row r="50" spans="1:6" x14ac:dyDescent="0.2">
      <c r="A50" s="165" t="s">
        <v>309</v>
      </c>
      <c r="B50" s="20">
        <v>110</v>
      </c>
      <c r="C50" s="208">
        <f>SUM(C51:C56)</f>
        <v>431954</v>
      </c>
      <c r="D50" s="208">
        <f>SUM(D51:D56)</f>
        <v>445194</v>
      </c>
    </row>
    <row r="51" spans="1:6" outlineLevel="1" x14ac:dyDescent="0.2">
      <c r="A51" s="165" t="s">
        <v>308</v>
      </c>
      <c r="B51" s="20"/>
      <c r="C51" s="208"/>
      <c r="D51" s="208"/>
    </row>
    <row r="52" spans="1:6" outlineLevel="1" x14ac:dyDescent="0.2">
      <c r="A52" s="165" t="s">
        <v>307</v>
      </c>
      <c r="B52" s="20"/>
      <c r="C52" s="208">
        <v>372274</v>
      </c>
      <c r="D52" s="218">
        <v>387516</v>
      </c>
    </row>
    <row r="53" spans="1:6" outlineLevel="1" x14ac:dyDescent="0.2">
      <c r="A53" s="165" t="s">
        <v>306</v>
      </c>
      <c r="B53" s="20"/>
      <c r="C53" s="208"/>
      <c r="D53" s="218"/>
    </row>
    <row r="54" spans="1:6" outlineLevel="1" x14ac:dyDescent="0.2">
      <c r="A54" s="165" t="s">
        <v>305</v>
      </c>
      <c r="B54" s="20"/>
      <c r="C54" s="208"/>
      <c r="D54" s="218"/>
    </row>
    <row r="55" spans="1:6" outlineLevel="1" x14ac:dyDescent="0.2">
      <c r="A55" s="165" t="s">
        <v>304</v>
      </c>
      <c r="B55" s="20"/>
      <c r="C55" s="208">
        <v>59680</v>
      </c>
      <c r="D55" s="218">
        <v>57678</v>
      </c>
    </row>
    <row r="56" spans="1:6" outlineLevel="1" x14ac:dyDescent="0.2">
      <c r="A56" s="165" t="s">
        <v>303</v>
      </c>
      <c r="B56" s="20"/>
      <c r="C56" s="208"/>
      <c r="D56" s="208"/>
    </row>
    <row r="57" spans="1:6" x14ac:dyDescent="0.2">
      <c r="A57" s="165" t="s">
        <v>302</v>
      </c>
      <c r="B57" s="20">
        <v>111</v>
      </c>
      <c r="C57" s="208">
        <v>103770</v>
      </c>
      <c r="D57" s="208">
        <v>103770</v>
      </c>
    </row>
    <row r="58" spans="1:6" x14ac:dyDescent="0.2">
      <c r="A58" s="165" t="s">
        <v>301</v>
      </c>
      <c r="B58" s="20">
        <v>112</v>
      </c>
      <c r="C58" s="208"/>
      <c r="D58" s="208"/>
    </row>
    <row r="59" spans="1:6" x14ac:dyDescent="0.2">
      <c r="A59" s="165" t="s">
        <v>300</v>
      </c>
      <c r="B59" s="20">
        <v>113</v>
      </c>
      <c r="C59" s="208"/>
      <c r="D59" s="208"/>
    </row>
    <row r="60" spans="1:6" x14ac:dyDescent="0.2">
      <c r="A60" s="179" t="s">
        <v>299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65" t="s">
        <v>298</v>
      </c>
      <c r="B61" s="20">
        <v>115</v>
      </c>
      <c r="C61" s="22">
        <f>SUM(C62:C63)</f>
        <v>0</v>
      </c>
      <c r="D61" s="22">
        <f>SUM(D62:D63)</f>
        <v>0</v>
      </c>
      <c r="E61" s="167"/>
      <c r="F61" s="167"/>
    </row>
    <row r="62" spans="1:6" s="16" customFormat="1" outlineLevel="1" x14ac:dyDescent="0.2">
      <c r="A62" s="169" t="s">
        <v>297</v>
      </c>
      <c r="B62" s="20"/>
      <c r="C62" s="22"/>
      <c r="D62" s="22"/>
      <c r="E62" s="167"/>
      <c r="F62" s="167"/>
    </row>
    <row r="63" spans="1:6" s="16" customFormat="1" outlineLevel="1" x14ac:dyDescent="0.2">
      <c r="A63" s="169" t="s">
        <v>296</v>
      </c>
      <c r="B63" s="20"/>
      <c r="C63" s="22"/>
      <c r="D63" s="22"/>
      <c r="E63" s="167"/>
      <c r="F63" s="167"/>
    </row>
    <row r="64" spans="1:6" s="16" customFormat="1" x14ac:dyDescent="0.2">
      <c r="A64" s="178" t="s">
        <v>295</v>
      </c>
      <c r="B64" s="20">
        <v>116</v>
      </c>
      <c r="C64" s="22"/>
      <c r="D64" s="22"/>
      <c r="E64" s="167"/>
      <c r="F64" s="167"/>
    </row>
    <row r="65" spans="1:7" x14ac:dyDescent="0.2">
      <c r="A65" s="165" t="s">
        <v>294</v>
      </c>
      <c r="B65" s="20">
        <v>117</v>
      </c>
      <c r="C65" s="209">
        <f>SUM(C66:C67)</f>
        <v>0</v>
      </c>
      <c r="D65" s="209">
        <f>SUM(D66:D67)</f>
        <v>0</v>
      </c>
    </row>
    <row r="66" spans="1:7" s="16" customFormat="1" outlineLevel="1" x14ac:dyDescent="0.2">
      <c r="A66" s="168" t="s">
        <v>293</v>
      </c>
      <c r="B66" s="24"/>
      <c r="C66" s="211"/>
      <c r="D66" s="211"/>
      <c r="E66" s="167"/>
      <c r="F66" s="167"/>
    </row>
    <row r="67" spans="1:7" s="16" customFormat="1" outlineLevel="1" x14ac:dyDescent="0.2">
      <c r="A67" s="168" t="s">
        <v>292</v>
      </c>
      <c r="B67" s="24"/>
      <c r="C67" s="211"/>
      <c r="D67" s="211"/>
      <c r="E67" s="167"/>
      <c r="F67" s="167"/>
    </row>
    <row r="68" spans="1:7" s="16" customFormat="1" x14ac:dyDescent="0.2">
      <c r="A68" s="178" t="s">
        <v>291</v>
      </c>
      <c r="B68" s="20">
        <v>118</v>
      </c>
      <c r="C68" s="211"/>
      <c r="D68" s="211"/>
      <c r="E68" s="167"/>
      <c r="F68" s="167"/>
    </row>
    <row r="69" spans="1:7" s="16" customFormat="1" x14ac:dyDescent="0.2">
      <c r="A69" s="178" t="s">
        <v>290</v>
      </c>
      <c r="B69" s="20">
        <v>119</v>
      </c>
      <c r="C69" s="211"/>
      <c r="D69" s="211"/>
      <c r="E69" s="167"/>
      <c r="F69" s="167"/>
    </row>
    <row r="70" spans="1:7" x14ac:dyDescent="0.2">
      <c r="A70" s="177" t="s">
        <v>289</v>
      </c>
      <c r="B70" s="20">
        <v>120</v>
      </c>
      <c r="C70" s="208"/>
      <c r="D70" s="208"/>
    </row>
    <row r="71" spans="1:7" x14ac:dyDescent="0.2">
      <c r="A71" s="177" t="s">
        <v>288</v>
      </c>
      <c r="B71" s="20">
        <v>121</v>
      </c>
      <c r="C71" s="208">
        <v>29498616</v>
      </c>
      <c r="D71" s="208">
        <v>29859897</v>
      </c>
    </row>
    <row r="72" spans="1:7" x14ac:dyDescent="0.2">
      <c r="A72" s="165" t="s">
        <v>287</v>
      </c>
      <c r="B72" s="20">
        <v>122</v>
      </c>
      <c r="C72" s="208">
        <v>139374</v>
      </c>
      <c r="D72" s="208">
        <v>101541</v>
      </c>
    </row>
    <row r="73" spans="1:7" x14ac:dyDescent="0.2">
      <c r="A73" s="177" t="s">
        <v>286</v>
      </c>
      <c r="B73" s="20">
        <v>123</v>
      </c>
      <c r="C73" s="208"/>
      <c r="D73" s="208"/>
    </row>
    <row r="74" spans="1:7" x14ac:dyDescent="0.2">
      <c r="A74" s="177" t="s">
        <v>285</v>
      </c>
      <c r="B74" s="20">
        <v>124</v>
      </c>
      <c r="C74" s="208">
        <v>348201</v>
      </c>
      <c r="D74" s="208">
        <v>346949</v>
      </c>
    </row>
    <row r="75" spans="1:7" x14ac:dyDescent="0.2">
      <c r="A75" s="177" t="s">
        <v>284</v>
      </c>
      <c r="B75" s="20">
        <v>125</v>
      </c>
      <c r="C75" s="208">
        <v>469614</v>
      </c>
      <c r="D75" s="208">
        <v>495107</v>
      </c>
    </row>
    <row r="76" spans="1:7" x14ac:dyDescent="0.2">
      <c r="A76" s="177" t="s">
        <v>283</v>
      </c>
      <c r="B76" s="20">
        <v>126</v>
      </c>
      <c r="C76" s="208">
        <v>32711</v>
      </c>
      <c r="D76" s="208">
        <v>37863</v>
      </c>
    </row>
    <row r="77" spans="1:7" x14ac:dyDescent="0.2">
      <c r="A77" s="177" t="s">
        <v>281</v>
      </c>
      <c r="B77" s="20">
        <v>127</v>
      </c>
      <c r="C77" s="23">
        <f>SUM(C78:C80)</f>
        <v>6892399</v>
      </c>
      <c r="D77" s="23">
        <f>SUM(D78:D80)</f>
        <v>6975167</v>
      </c>
      <c r="G77" s="16"/>
    </row>
    <row r="78" spans="1:7" outlineLevel="1" x14ac:dyDescent="0.2">
      <c r="A78" s="169" t="s">
        <v>282</v>
      </c>
      <c r="B78" s="24"/>
      <c r="C78" s="22">
        <v>4521754</v>
      </c>
      <c r="D78" s="22">
        <v>4598160</v>
      </c>
    </row>
    <row r="79" spans="1:7" outlineLevel="1" x14ac:dyDescent="0.2">
      <c r="A79" s="169" t="s">
        <v>281</v>
      </c>
      <c r="B79" s="24"/>
      <c r="C79" s="22">
        <v>2370645</v>
      </c>
      <c r="D79" s="22">
        <v>2377007</v>
      </c>
    </row>
    <row r="80" spans="1:7" outlineLevel="1" x14ac:dyDescent="0.2">
      <c r="A80" s="25" t="s">
        <v>280</v>
      </c>
      <c r="B80" s="24"/>
      <c r="C80" s="219"/>
      <c r="D80" s="219"/>
      <c r="E80" s="167"/>
    </row>
    <row r="81" spans="1:6" s="15" customFormat="1" x14ac:dyDescent="0.2">
      <c r="A81" s="176" t="s">
        <v>279</v>
      </c>
      <c r="B81" s="162">
        <v>200</v>
      </c>
      <c r="C81" s="220">
        <f>C50+C57+C58+C59+C60+C61+C64+C65+C68+C664+C70+C71+C72+C73+C74+C75+C76+C77+C69</f>
        <v>37916639</v>
      </c>
      <c r="D81" s="220">
        <f>D50+D57+D58+D59+D60+D61+D64+D65+D68+D664+D70+D71+D72+D73+D74+D75+D76+D77+D69</f>
        <v>38365488</v>
      </c>
      <c r="E81" s="158"/>
      <c r="F81" s="158"/>
    </row>
    <row r="82" spans="1:6" s="15" customFormat="1" x14ac:dyDescent="0.2">
      <c r="A82" s="176" t="s">
        <v>278</v>
      </c>
      <c r="B82" s="166"/>
      <c r="C82" s="220">
        <f>C81+C48+C47</f>
        <v>109375025</v>
      </c>
      <c r="D82" s="220">
        <f>D81+D48+D47</f>
        <v>108915896</v>
      </c>
      <c r="E82" s="158"/>
      <c r="F82" s="158"/>
    </row>
    <row r="83" spans="1:6" s="26" customFormat="1" x14ac:dyDescent="0.2">
      <c r="A83" s="175" t="s">
        <v>277</v>
      </c>
      <c r="B83" s="174" t="s">
        <v>98</v>
      </c>
      <c r="C83" s="221"/>
      <c r="D83" s="221"/>
      <c r="E83" s="173"/>
      <c r="F83" s="173"/>
    </row>
    <row r="84" spans="1:6" s="15" customFormat="1" x14ac:dyDescent="0.2">
      <c r="A84" s="163" t="s">
        <v>276</v>
      </c>
      <c r="B84" s="166"/>
      <c r="C84" s="217"/>
      <c r="D84" s="217"/>
      <c r="E84" s="158"/>
      <c r="F84" s="158"/>
    </row>
    <row r="85" spans="1:6" x14ac:dyDescent="0.2">
      <c r="A85" s="165" t="s">
        <v>275</v>
      </c>
      <c r="B85" s="20">
        <v>210</v>
      </c>
      <c r="C85" s="209">
        <f>SUM(C86:C89)</f>
        <v>7058</v>
      </c>
      <c r="D85" s="209">
        <f>SUM(D86:D89)</f>
        <v>15507</v>
      </c>
    </row>
    <row r="86" spans="1:6" s="16" customFormat="1" outlineLevel="2" x14ac:dyDescent="0.2">
      <c r="A86" s="168" t="s">
        <v>274</v>
      </c>
      <c r="B86" s="24"/>
      <c r="C86" s="22"/>
      <c r="D86" s="22"/>
      <c r="E86" s="5"/>
      <c r="F86" s="5"/>
    </row>
    <row r="87" spans="1:6" s="16" customFormat="1" outlineLevel="2" x14ac:dyDescent="0.2">
      <c r="A87" s="172" t="s">
        <v>273</v>
      </c>
      <c r="B87" s="24"/>
      <c r="C87" s="22">
        <v>7058</v>
      </c>
      <c r="D87" s="22">
        <v>15507</v>
      </c>
      <c r="E87" s="167"/>
      <c r="F87" s="167"/>
    </row>
    <row r="88" spans="1:6" s="16" customFormat="1" outlineLevel="2" x14ac:dyDescent="0.2">
      <c r="A88" s="168" t="s">
        <v>272</v>
      </c>
      <c r="B88" s="24"/>
      <c r="C88" s="22"/>
      <c r="D88" s="22"/>
      <c r="E88" s="167"/>
      <c r="F88" s="167"/>
    </row>
    <row r="89" spans="1:6" s="16" customFormat="1" outlineLevel="2" x14ac:dyDescent="0.2">
      <c r="A89" s="168" t="s">
        <v>271</v>
      </c>
      <c r="B89" s="24"/>
      <c r="C89" s="22"/>
      <c r="D89" s="22"/>
      <c r="E89" s="167"/>
      <c r="F89" s="167"/>
    </row>
    <row r="90" spans="1:6" s="16" customFormat="1" outlineLevel="2" x14ac:dyDescent="0.2">
      <c r="A90" s="165" t="s">
        <v>270</v>
      </c>
      <c r="B90" s="20">
        <v>211</v>
      </c>
      <c r="C90" s="22"/>
      <c r="D90" s="22"/>
      <c r="E90" s="167"/>
      <c r="F90" s="167"/>
    </row>
    <row r="91" spans="1:6" x14ac:dyDescent="0.2">
      <c r="A91" s="165" t="s">
        <v>269</v>
      </c>
      <c r="B91" s="20">
        <v>212</v>
      </c>
      <c r="C91" s="208"/>
      <c r="D91" s="208"/>
    </row>
    <row r="92" spans="1:6" x14ac:dyDescent="0.2">
      <c r="A92" s="165" t="s">
        <v>268</v>
      </c>
      <c r="B92" s="20">
        <v>213</v>
      </c>
      <c r="C92" s="209">
        <f>SUM(C93:C94)</f>
        <v>446768</v>
      </c>
      <c r="D92" s="209">
        <f>SUM(D93:D94)</f>
        <v>677712</v>
      </c>
    </row>
    <row r="93" spans="1:6" s="16" customFormat="1" outlineLevel="1" x14ac:dyDescent="0.2">
      <c r="A93" s="169" t="s">
        <v>248</v>
      </c>
      <c r="B93" s="24"/>
      <c r="C93" s="211"/>
      <c r="D93" s="211"/>
      <c r="E93" s="5"/>
      <c r="F93" s="5"/>
    </row>
    <row r="94" spans="1:6" s="16" customFormat="1" outlineLevel="1" x14ac:dyDescent="0.2">
      <c r="A94" s="168" t="s">
        <v>247</v>
      </c>
      <c r="B94" s="24"/>
      <c r="C94" s="211">
        <v>446768</v>
      </c>
      <c r="D94" s="211">
        <v>677712</v>
      </c>
      <c r="E94" s="5"/>
      <c r="F94" s="167"/>
    </row>
    <row r="95" spans="1:6" x14ac:dyDescent="0.2">
      <c r="A95" s="165" t="s">
        <v>267</v>
      </c>
      <c r="B95" s="20">
        <v>214</v>
      </c>
      <c r="C95" s="209">
        <f>C96+C97</f>
        <v>3284983</v>
      </c>
      <c r="D95" s="209">
        <f>D96+D97</f>
        <v>3853010</v>
      </c>
    </row>
    <row r="96" spans="1:6" s="16" customFormat="1" outlineLevel="1" x14ac:dyDescent="0.2">
      <c r="A96" s="168" t="s">
        <v>245</v>
      </c>
      <c r="B96" s="24"/>
      <c r="C96" s="211">
        <v>3168562</v>
      </c>
      <c r="D96" s="211">
        <v>3769643</v>
      </c>
      <c r="E96" s="167"/>
      <c r="F96" s="167"/>
    </row>
    <row r="97" spans="1:7" s="16" customFormat="1" outlineLevel="1" x14ac:dyDescent="0.2">
      <c r="A97" s="168" t="s">
        <v>244</v>
      </c>
      <c r="B97" s="24"/>
      <c r="C97" s="211">
        <v>116421</v>
      </c>
      <c r="D97" s="211">
        <v>83367</v>
      </c>
      <c r="E97" s="167"/>
      <c r="F97" s="167"/>
    </row>
    <row r="98" spans="1:7" x14ac:dyDescent="0.2">
      <c r="A98" s="165" t="s">
        <v>266</v>
      </c>
      <c r="B98" s="20">
        <v>215</v>
      </c>
      <c r="C98" s="208">
        <v>1254242</v>
      </c>
      <c r="D98" s="208">
        <v>1960900</v>
      </c>
    </row>
    <row r="99" spans="1:7" x14ac:dyDescent="0.2">
      <c r="A99" s="165" t="s">
        <v>265</v>
      </c>
      <c r="B99" s="20">
        <v>216</v>
      </c>
      <c r="C99" s="208">
        <v>747443</v>
      </c>
      <c r="D99" s="208">
        <v>747443</v>
      </c>
    </row>
    <row r="100" spans="1:7" x14ac:dyDescent="0.2">
      <c r="A100" s="165" t="s">
        <v>241</v>
      </c>
      <c r="B100" s="20">
        <v>217</v>
      </c>
      <c r="C100" s="208">
        <v>1001351</v>
      </c>
      <c r="D100" s="208">
        <v>1048833</v>
      </c>
    </row>
    <row r="101" spans="1:7" x14ac:dyDescent="0.2">
      <c r="A101" s="165" t="s">
        <v>264</v>
      </c>
      <c r="B101" s="20">
        <v>218</v>
      </c>
      <c r="C101" s="208">
        <v>1800</v>
      </c>
      <c r="D101" s="208">
        <v>1607</v>
      </c>
    </row>
    <row r="102" spans="1:7" x14ac:dyDescent="0.2">
      <c r="A102" s="165" t="s">
        <v>263</v>
      </c>
      <c r="B102" s="20">
        <v>219</v>
      </c>
      <c r="C102" s="208">
        <v>2030258</v>
      </c>
      <c r="D102" s="208">
        <v>2099199</v>
      </c>
    </row>
    <row r="103" spans="1:7" x14ac:dyDescent="0.2">
      <c r="A103" s="165" t="s">
        <v>238</v>
      </c>
      <c r="B103" s="20">
        <v>220</v>
      </c>
      <c r="C103" s="208">
        <v>0</v>
      </c>
      <c r="D103" s="208"/>
    </row>
    <row r="104" spans="1:7" x14ac:dyDescent="0.2">
      <c r="A104" s="165" t="s">
        <v>262</v>
      </c>
      <c r="B104" s="20">
        <v>221</v>
      </c>
      <c r="C104" s="208">
        <v>52525</v>
      </c>
      <c r="D104" s="208">
        <v>52525</v>
      </c>
    </row>
    <row r="105" spans="1:7" x14ac:dyDescent="0.2">
      <c r="A105" s="165" t="s">
        <v>261</v>
      </c>
      <c r="B105" s="20">
        <v>222</v>
      </c>
      <c r="C105" s="208">
        <f>SUM(C106:C107)</f>
        <v>2145159</v>
      </c>
      <c r="D105" s="208">
        <f>SUM(D106:D107)</f>
        <v>1636612</v>
      </c>
      <c r="G105" s="16"/>
    </row>
    <row r="106" spans="1:7" x14ac:dyDescent="0.2">
      <c r="A106" s="18" t="s">
        <v>260</v>
      </c>
      <c r="B106" s="20"/>
      <c r="C106" s="208">
        <v>1163263</v>
      </c>
      <c r="D106" s="208">
        <v>944432</v>
      </c>
      <c r="G106" s="16"/>
    </row>
    <row r="107" spans="1:7" x14ac:dyDescent="0.2">
      <c r="A107" s="18" t="s">
        <v>235</v>
      </c>
      <c r="B107" s="20"/>
      <c r="C107" s="214">
        <v>981896</v>
      </c>
      <c r="D107" s="214">
        <v>692180</v>
      </c>
      <c r="E107" s="167"/>
      <c r="G107" s="16"/>
    </row>
    <row r="108" spans="1:7" s="15" customFormat="1" x14ac:dyDescent="0.2">
      <c r="A108" s="163" t="s">
        <v>259</v>
      </c>
      <c r="B108" s="162">
        <v>300</v>
      </c>
      <c r="C108" s="220">
        <f>C85+SUM(C90:C92)+C95+SUM(C98:C105)</f>
        <v>10971587</v>
      </c>
      <c r="D108" s="220">
        <f>D85+SUM(D90:D92)+D95+SUM(D98:D105)</f>
        <v>12093348</v>
      </c>
      <c r="E108" s="158"/>
      <c r="F108" s="158"/>
    </row>
    <row r="109" spans="1:7" s="15" customFormat="1" x14ac:dyDescent="0.2">
      <c r="A109" s="163" t="s">
        <v>258</v>
      </c>
      <c r="B109" s="162">
        <v>301</v>
      </c>
      <c r="C109" s="217"/>
      <c r="D109" s="217"/>
      <c r="E109" s="158"/>
      <c r="F109" s="158"/>
    </row>
    <row r="110" spans="1:7" s="15" customFormat="1" x14ac:dyDescent="0.2">
      <c r="A110" s="163" t="s">
        <v>257</v>
      </c>
      <c r="B110" s="166"/>
      <c r="C110" s="217"/>
      <c r="D110" s="217"/>
      <c r="E110" s="158"/>
      <c r="F110" s="158"/>
    </row>
    <row r="111" spans="1:7" x14ac:dyDescent="0.2">
      <c r="A111" s="165" t="s">
        <v>256</v>
      </c>
      <c r="B111" s="20">
        <v>310</v>
      </c>
      <c r="C111" s="222">
        <f>SUM(C112:C115)</f>
        <v>412221</v>
      </c>
      <c r="D111" s="222">
        <f>SUM(D112:D115)</f>
        <v>364845</v>
      </c>
    </row>
    <row r="112" spans="1:7" s="16" customFormat="1" outlineLevel="2" x14ac:dyDescent="0.2">
      <c r="A112" s="170" t="s">
        <v>255</v>
      </c>
      <c r="B112" s="24"/>
      <c r="C112" s="22"/>
      <c r="D112" s="22"/>
      <c r="E112" s="5"/>
      <c r="F112" s="5"/>
    </row>
    <row r="113" spans="1:6" s="16" customFormat="1" outlineLevel="2" x14ac:dyDescent="0.2">
      <c r="A113" s="171" t="s">
        <v>254</v>
      </c>
      <c r="B113" s="24"/>
      <c r="C113" s="22">
        <v>147394</v>
      </c>
      <c r="D113" s="22">
        <v>100018</v>
      </c>
      <c r="E113" s="167"/>
      <c r="F113" s="167"/>
    </row>
    <row r="114" spans="1:6" s="16" customFormat="1" outlineLevel="2" x14ac:dyDescent="0.2">
      <c r="A114" s="170" t="s">
        <v>253</v>
      </c>
      <c r="B114" s="24"/>
      <c r="C114" s="22"/>
      <c r="D114" s="22"/>
      <c r="E114" s="167"/>
      <c r="F114" s="167"/>
    </row>
    <row r="115" spans="1:6" s="16" customFormat="1" outlineLevel="2" x14ac:dyDescent="0.2">
      <c r="A115" s="168" t="s">
        <v>252</v>
      </c>
      <c r="B115" s="24"/>
      <c r="C115" s="22">
        <v>264827</v>
      </c>
      <c r="D115" s="22">
        <v>264827</v>
      </c>
      <c r="E115" s="167"/>
      <c r="F115" s="167"/>
    </row>
    <row r="116" spans="1:6" s="16" customFormat="1" outlineLevel="2" x14ac:dyDescent="0.2">
      <c r="A116" s="165" t="s">
        <v>251</v>
      </c>
      <c r="B116" s="20">
        <v>311</v>
      </c>
      <c r="C116" s="22"/>
      <c r="D116" s="22"/>
      <c r="E116" s="167"/>
      <c r="F116" s="167"/>
    </row>
    <row r="117" spans="1:6" x14ac:dyDescent="0.2">
      <c r="A117" s="165" t="s">
        <v>250</v>
      </c>
      <c r="B117" s="20">
        <v>312</v>
      </c>
      <c r="C117" s="208"/>
      <c r="D117" s="208"/>
    </row>
    <row r="118" spans="1:6" x14ac:dyDescent="0.2">
      <c r="A118" s="165" t="s">
        <v>249</v>
      </c>
      <c r="B118" s="20">
        <v>313</v>
      </c>
      <c r="C118" s="222">
        <f>SUM(C119:C120)</f>
        <v>291995</v>
      </c>
      <c r="D118" s="222">
        <f>SUM(D119:D120)</f>
        <v>354874</v>
      </c>
    </row>
    <row r="119" spans="1:6" s="16" customFormat="1" outlineLevel="1" x14ac:dyDescent="0.2">
      <c r="A119" s="169" t="s">
        <v>248</v>
      </c>
      <c r="B119" s="24"/>
      <c r="C119" s="211"/>
      <c r="D119" s="211"/>
      <c r="E119" s="167"/>
      <c r="F119" s="167"/>
    </row>
    <row r="120" spans="1:6" s="16" customFormat="1" outlineLevel="1" x14ac:dyDescent="0.2">
      <c r="A120" s="168" t="s">
        <v>247</v>
      </c>
      <c r="B120" s="24"/>
      <c r="C120" s="211">
        <v>291995</v>
      </c>
      <c r="D120" s="211">
        <v>354874</v>
      </c>
      <c r="E120" s="167"/>
      <c r="F120" s="167"/>
    </row>
    <row r="121" spans="1:6" x14ac:dyDescent="0.2">
      <c r="A121" s="165" t="s">
        <v>246</v>
      </c>
      <c r="B121" s="20">
        <v>314</v>
      </c>
      <c r="C121" s="222">
        <f>SUM(C122:C123)</f>
        <v>45678</v>
      </c>
      <c r="D121" s="222">
        <f>SUM(D122:D123)</f>
        <v>48533</v>
      </c>
    </row>
    <row r="122" spans="1:6" s="16" customFormat="1" outlineLevel="1" x14ac:dyDescent="0.2">
      <c r="A122" s="169" t="s">
        <v>245</v>
      </c>
      <c r="B122" s="24"/>
      <c r="C122" s="211"/>
      <c r="D122" s="211"/>
      <c r="E122" s="167"/>
      <c r="F122" s="167"/>
    </row>
    <row r="123" spans="1:6" s="16" customFormat="1" outlineLevel="1" x14ac:dyDescent="0.2">
      <c r="A123" s="168" t="s">
        <v>244</v>
      </c>
      <c r="B123" s="24"/>
      <c r="C123" s="211">
        <v>45678</v>
      </c>
      <c r="D123" s="211">
        <v>48533</v>
      </c>
      <c r="E123" s="167"/>
      <c r="F123" s="167"/>
    </row>
    <row r="124" spans="1:6" x14ac:dyDescent="0.2">
      <c r="A124" s="165" t="s">
        <v>243</v>
      </c>
      <c r="B124" s="20">
        <v>315</v>
      </c>
      <c r="C124" s="208">
        <v>4175043</v>
      </c>
      <c r="D124" s="208">
        <v>4052754</v>
      </c>
    </row>
    <row r="125" spans="1:6" x14ac:dyDescent="0.2">
      <c r="A125" s="165" t="s">
        <v>242</v>
      </c>
      <c r="B125" s="20">
        <v>316</v>
      </c>
      <c r="C125" s="208">
        <v>2246687</v>
      </c>
      <c r="D125" s="208">
        <v>2196782</v>
      </c>
    </row>
    <row r="126" spans="1:6" x14ac:dyDescent="0.2">
      <c r="A126" s="165" t="s">
        <v>241</v>
      </c>
      <c r="B126" s="20">
        <v>317</v>
      </c>
      <c r="C126" s="208">
        <v>235143</v>
      </c>
      <c r="D126" s="208">
        <v>235143</v>
      </c>
    </row>
    <row r="127" spans="1:6" ht="15" customHeight="1" x14ac:dyDescent="0.2">
      <c r="A127" s="165" t="s">
        <v>240</v>
      </c>
      <c r="B127" s="20">
        <v>318</v>
      </c>
      <c r="C127" s="208"/>
      <c r="D127" s="208"/>
    </row>
    <row r="128" spans="1:6" x14ac:dyDescent="0.2">
      <c r="A128" s="165" t="s">
        <v>239</v>
      </c>
      <c r="B128" s="20">
        <v>319</v>
      </c>
      <c r="C128" s="208"/>
      <c r="D128" s="208"/>
    </row>
    <row r="129" spans="1:7" x14ac:dyDescent="0.2">
      <c r="A129" s="165" t="s">
        <v>238</v>
      </c>
      <c r="B129" s="20">
        <v>320</v>
      </c>
      <c r="C129" s="208"/>
      <c r="D129" s="208"/>
    </row>
    <row r="130" spans="1:7" x14ac:dyDescent="0.2">
      <c r="A130" s="165" t="s">
        <v>237</v>
      </c>
      <c r="B130" s="20">
        <v>321</v>
      </c>
      <c r="C130" s="208">
        <f>SUM(C131:C132)</f>
        <v>1605421</v>
      </c>
      <c r="D130" s="208">
        <f>SUM(D131:D132)</f>
        <v>1658808</v>
      </c>
      <c r="G130" s="16"/>
    </row>
    <row r="131" spans="1:7" x14ac:dyDescent="0.2">
      <c r="A131" s="18" t="s">
        <v>236</v>
      </c>
      <c r="B131" s="20"/>
      <c r="C131" s="208">
        <v>1605421</v>
      </c>
      <c r="D131" s="208">
        <v>1658808</v>
      </c>
      <c r="G131" s="16"/>
    </row>
    <row r="132" spans="1:7" x14ac:dyDescent="0.2">
      <c r="A132" s="18" t="s">
        <v>235</v>
      </c>
      <c r="B132" s="20"/>
      <c r="C132" s="214"/>
      <c r="D132" s="214"/>
      <c r="G132" s="16"/>
    </row>
    <row r="133" spans="1:7" s="15" customFormat="1" x14ac:dyDescent="0.2">
      <c r="A133" s="163" t="s">
        <v>234</v>
      </c>
      <c r="B133" s="162">
        <v>400</v>
      </c>
      <c r="C133" s="220">
        <f>C111+C117+C118+C121+C124+C125+C130+C126+C127+C128+C129</f>
        <v>9012188</v>
      </c>
      <c r="D133" s="220">
        <f>D111+D117+D118+D121+D124+D125+D130+D126+D127+D128+D129</f>
        <v>8911739</v>
      </c>
      <c r="E133" s="158"/>
      <c r="F133" s="158"/>
    </row>
    <row r="134" spans="1:7" s="15" customFormat="1" x14ac:dyDescent="0.2">
      <c r="A134" s="163" t="s">
        <v>233</v>
      </c>
      <c r="B134" s="166"/>
      <c r="C134" s="217"/>
      <c r="D134" s="217"/>
      <c r="E134" s="158"/>
      <c r="F134" s="158"/>
    </row>
    <row r="135" spans="1:7" x14ac:dyDescent="0.2">
      <c r="A135" s="165" t="s">
        <v>232</v>
      </c>
      <c r="B135" s="20">
        <v>410</v>
      </c>
      <c r="C135" s="208">
        <v>4405169</v>
      </c>
      <c r="D135" s="208">
        <v>4405169</v>
      </c>
    </row>
    <row r="136" spans="1:7" x14ac:dyDescent="0.2">
      <c r="A136" s="165" t="s">
        <v>178</v>
      </c>
      <c r="B136" s="20">
        <v>411</v>
      </c>
      <c r="C136" s="208"/>
      <c r="D136" s="208"/>
    </row>
    <row r="137" spans="1:7" x14ac:dyDescent="0.2">
      <c r="A137" s="165" t="s">
        <v>231</v>
      </c>
      <c r="B137" s="20">
        <v>412</v>
      </c>
      <c r="C137" s="208"/>
      <c r="D137" s="208"/>
    </row>
    <row r="138" spans="1:7" x14ac:dyDescent="0.2">
      <c r="A138" s="165" t="s">
        <v>230</v>
      </c>
      <c r="B138" s="20">
        <v>413</v>
      </c>
      <c r="C138" s="208">
        <v>-438408</v>
      </c>
      <c r="D138" s="208">
        <v>-439760</v>
      </c>
    </row>
    <row r="139" spans="1:7" x14ac:dyDescent="0.2">
      <c r="A139" s="165" t="s">
        <v>229</v>
      </c>
      <c r="B139" s="20">
        <v>414</v>
      </c>
      <c r="C139" s="208">
        <f>SUM(C140:C145)</f>
        <v>85424489</v>
      </c>
      <c r="D139" s="208">
        <f>SUM(D140:D145)</f>
        <v>83945400</v>
      </c>
    </row>
    <row r="140" spans="1:7" ht="25.5" x14ac:dyDescent="0.2">
      <c r="A140" s="165" t="s">
        <v>415</v>
      </c>
      <c r="B140" s="20" t="s">
        <v>409</v>
      </c>
      <c r="C140" s="208">
        <v>1479089</v>
      </c>
      <c r="D140" s="208">
        <v>2939845</v>
      </c>
    </row>
    <row r="141" spans="1:7" ht="25.5" x14ac:dyDescent="0.2">
      <c r="A141" s="165" t="s">
        <v>416</v>
      </c>
      <c r="B141" s="20" t="s">
        <v>410</v>
      </c>
      <c r="C141" s="208"/>
      <c r="D141" s="208">
        <v>-38585</v>
      </c>
    </row>
    <row r="142" spans="1:7" x14ac:dyDescent="0.2">
      <c r="A142" s="165" t="s">
        <v>417</v>
      </c>
      <c r="B142" s="20" t="s">
        <v>411</v>
      </c>
      <c r="C142" s="208"/>
      <c r="D142" s="208"/>
    </row>
    <row r="143" spans="1:7" ht="25.5" x14ac:dyDescent="0.2">
      <c r="A143" s="165" t="s">
        <v>418</v>
      </c>
      <c r="B143" s="20" t="s">
        <v>412</v>
      </c>
      <c r="C143" s="208"/>
      <c r="D143" s="208"/>
    </row>
    <row r="144" spans="1:7" x14ac:dyDescent="0.2">
      <c r="A144" s="165" t="s">
        <v>419</v>
      </c>
      <c r="B144" s="20" t="s">
        <v>413</v>
      </c>
      <c r="C144" s="208"/>
      <c r="D144" s="208">
        <v>-8766348</v>
      </c>
    </row>
    <row r="145" spans="1:6" x14ac:dyDescent="0.2">
      <c r="A145" s="165" t="s">
        <v>420</v>
      </c>
      <c r="B145" s="20" t="s">
        <v>414</v>
      </c>
      <c r="C145" s="208">
        <v>83945400</v>
      </c>
      <c r="D145" s="208">
        <v>89810488</v>
      </c>
    </row>
    <row r="146" spans="1:6" x14ac:dyDescent="0.2">
      <c r="A146" s="165" t="s">
        <v>182</v>
      </c>
      <c r="B146" s="20">
        <v>415</v>
      </c>
      <c r="C146" s="208"/>
      <c r="D146" s="208"/>
    </row>
    <row r="147" spans="1:6" s="15" customFormat="1" x14ac:dyDescent="0.2">
      <c r="A147" s="163" t="s">
        <v>228</v>
      </c>
      <c r="B147" s="162">
        <v>420</v>
      </c>
      <c r="C147" s="220">
        <f>SUM(C134:C139)</f>
        <v>89391250</v>
      </c>
      <c r="D147" s="220">
        <f>SUM(D134:D139)</f>
        <v>87910809</v>
      </c>
      <c r="E147" s="158"/>
      <c r="F147" s="158"/>
    </row>
    <row r="148" spans="1:6" s="15" customFormat="1" x14ac:dyDescent="0.2">
      <c r="A148" s="163" t="s">
        <v>227</v>
      </c>
      <c r="B148" s="162">
        <v>421</v>
      </c>
      <c r="C148" s="217"/>
      <c r="D148" s="217"/>
      <c r="E148" s="158"/>
      <c r="F148" s="158"/>
    </row>
    <row r="149" spans="1:6" s="15" customFormat="1" x14ac:dyDescent="0.2">
      <c r="A149" s="163" t="s">
        <v>226</v>
      </c>
      <c r="B149" s="162">
        <v>500</v>
      </c>
      <c r="C149" s="220">
        <f>C147+C148</f>
        <v>89391250</v>
      </c>
      <c r="D149" s="220">
        <f>D147+D148</f>
        <v>87910809</v>
      </c>
      <c r="E149" s="158"/>
      <c r="F149" s="158"/>
    </row>
    <row r="150" spans="1:6" s="15" customFormat="1" x14ac:dyDescent="0.2">
      <c r="A150" s="163" t="s">
        <v>225</v>
      </c>
      <c r="B150" s="162"/>
      <c r="C150" s="220">
        <f>C108+C133+C149</f>
        <v>109375025</v>
      </c>
      <c r="D150" s="220">
        <f>D108+D133+D149</f>
        <v>108915896</v>
      </c>
      <c r="E150" s="158"/>
      <c r="F150" s="158"/>
    </row>
    <row r="151" spans="1:6" s="15" customFormat="1" x14ac:dyDescent="0.2">
      <c r="A151" s="161"/>
      <c r="B151" s="160"/>
      <c r="C151" s="159"/>
      <c r="D151" s="159"/>
      <c r="E151" s="158"/>
      <c r="F151" s="158"/>
    </row>
    <row r="152" spans="1:6" s="30" customFormat="1" x14ac:dyDescent="0.2">
      <c r="A152" s="155"/>
      <c r="B152" s="156"/>
      <c r="C152" s="156"/>
      <c r="D152" s="156"/>
      <c r="E152" s="5"/>
      <c r="F152" s="5"/>
    </row>
    <row r="153" spans="1:6" s="30" customFormat="1" x14ac:dyDescent="0.2">
      <c r="A153" s="155" t="s">
        <v>423</v>
      </c>
      <c r="B153" s="156"/>
      <c r="C153" s="156"/>
      <c r="D153" s="156"/>
      <c r="E153" s="5"/>
      <c r="F153" s="5"/>
    </row>
    <row r="154" spans="1:6" s="30" customFormat="1" ht="15" x14ac:dyDescent="0.35">
      <c r="A154" s="155" t="s">
        <v>424</v>
      </c>
      <c r="B154" s="154"/>
      <c r="C154" s="146" t="s">
        <v>425</v>
      </c>
      <c r="D154" s="146"/>
      <c r="E154" s="5"/>
      <c r="F154" s="5"/>
    </row>
    <row r="155" spans="1:6" s="30" customFormat="1" x14ac:dyDescent="0.2">
      <c r="A155" s="153"/>
      <c r="B155" s="62"/>
      <c r="C155" s="62"/>
      <c r="D155" s="72"/>
      <c r="E155" s="5"/>
      <c r="F155" s="5"/>
    </row>
    <row r="156" spans="1:6" s="30" customFormat="1" x14ac:dyDescent="0.2">
      <c r="A156" s="152"/>
      <c r="B156" s="6"/>
      <c r="C156" s="3"/>
      <c r="D156" s="10"/>
      <c r="E156" s="5"/>
      <c r="F156" s="5"/>
    </row>
    <row r="157" spans="1:6" s="30" customFormat="1" x14ac:dyDescent="0.2">
      <c r="A157" s="152" t="s">
        <v>405</v>
      </c>
      <c r="B157" s="15"/>
      <c r="C157" s="146" t="s">
        <v>406</v>
      </c>
      <c r="D157" s="251"/>
      <c r="E157" s="5"/>
      <c r="F157" s="5"/>
    </row>
    <row r="158" spans="1:6" x14ac:dyDescent="0.2">
      <c r="A158" s="151" t="s">
        <v>165</v>
      </c>
    </row>
    <row r="159" spans="1:6" x14ac:dyDescent="0.2">
      <c r="A159" s="13"/>
      <c r="B159" s="62"/>
      <c r="C159" s="157"/>
      <c r="D159" s="157"/>
    </row>
    <row r="160" spans="1:6" s="30" customFormat="1" x14ac:dyDescent="0.2">
      <c r="A160" s="155"/>
      <c r="B160" s="156"/>
      <c r="C160" s="156"/>
      <c r="D160" s="156"/>
      <c r="E160" s="5"/>
      <c r="F160" s="5"/>
    </row>
    <row r="161" spans="1:4" x14ac:dyDescent="0.2">
      <c r="A161" s="150"/>
      <c r="B161" s="149"/>
      <c r="C161" s="148"/>
      <c r="D161" s="147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3"/>
  <sheetViews>
    <sheetView view="pageBreakPreview" zoomScale="90" zoomScaleNormal="75" zoomScaleSheetLayoutView="90" workbookViewId="0">
      <selection activeCell="A69" sqref="A69:XFD69"/>
    </sheetView>
  </sheetViews>
  <sheetFormatPr defaultColWidth="9.28515625" defaultRowHeight="12.75" x14ac:dyDescent="0.2"/>
  <cols>
    <col min="1" max="1" width="67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195"/>
      <c r="D1" s="194" t="s">
        <v>355</v>
      </c>
    </row>
    <row r="2" spans="1:8" x14ac:dyDescent="0.2">
      <c r="A2" s="103"/>
      <c r="B2" s="103"/>
      <c r="C2" s="195"/>
      <c r="D2" s="194" t="s">
        <v>357</v>
      </c>
    </row>
    <row r="3" spans="1:8" x14ac:dyDescent="0.2">
      <c r="A3" s="103"/>
      <c r="B3" s="103"/>
      <c r="C3" s="195"/>
      <c r="D3" s="194" t="s">
        <v>356</v>
      </c>
    </row>
    <row r="4" spans="1:8" x14ac:dyDescent="0.2">
      <c r="A4" s="103"/>
      <c r="B4" s="103"/>
      <c r="C4" s="195"/>
      <c r="D4" s="194"/>
    </row>
    <row r="5" spans="1:8" x14ac:dyDescent="0.2">
      <c r="A5" s="103"/>
      <c r="B5" s="103"/>
      <c r="C5" s="195"/>
      <c r="D5" s="194" t="s">
        <v>404</v>
      </c>
    </row>
    <row r="6" spans="1:8" x14ac:dyDescent="0.2">
      <c r="A6" s="103"/>
      <c r="B6" s="103"/>
      <c r="C6" s="195"/>
      <c r="D6" s="194" t="s">
        <v>354</v>
      </c>
    </row>
    <row r="7" spans="1:8" x14ac:dyDescent="0.2">
      <c r="A7" s="103"/>
      <c r="B7" s="103"/>
      <c r="C7" s="195"/>
      <c r="D7" s="194" t="s">
        <v>353</v>
      </c>
    </row>
    <row r="8" spans="1:8" x14ac:dyDescent="0.2">
      <c r="A8" s="103"/>
      <c r="B8" s="103"/>
      <c r="C8" s="195"/>
      <c r="D8" s="194"/>
    </row>
    <row r="9" spans="1:8" x14ac:dyDescent="0.2">
      <c r="A9" s="31"/>
      <c r="B9" s="31"/>
      <c r="C9" s="8"/>
      <c r="D9" s="9" t="s">
        <v>403</v>
      </c>
    </row>
    <row r="10" spans="1:8" x14ac:dyDescent="0.2">
      <c r="A10" s="31"/>
      <c r="B10" s="31"/>
      <c r="C10" s="31"/>
      <c r="D10" s="31"/>
    </row>
    <row r="11" spans="1:8" x14ac:dyDescent="0.2">
      <c r="A11" s="206" t="s">
        <v>402</v>
      </c>
      <c r="B11" s="31"/>
      <c r="C11" s="31"/>
      <c r="D11" s="31"/>
    </row>
    <row r="12" spans="1:8" x14ac:dyDescent="0.2">
      <c r="A12" s="205" t="s">
        <v>166</v>
      </c>
      <c r="B12" s="28"/>
      <c r="C12" s="3" t="str">
        <f>Ф1!C10</f>
        <v>Ulba Metallurgical Plant JSC</v>
      </c>
    </row>
    <row r="13" spans="1:8" x14ac:dyDescent="0.2">
      <c r="A13" s="205" t="s">
        <v>169</v>
      </c>
      <c r="B13" s="28"/>
      <c r="C13" s="186" t="str">
        <f>Ф1!C20</f>
        <v>March 31, 2025</v>
      </c>
      <c r="D13" s="28"/>
    </row>
    <row r="14" spans="1:8" x14ac:dyDescent="0.2">
      <c r="A14" s="37"/>
      <c r="B14" s="37"/>
      <c r="C14" s="37"/>
      <c r="D14" s="204" t="s">
        <v>101</v>
      </c>
    </row>
    <row r="15" spans="1:8" s="42" customFormat="1" ht="25.5" customHeight="1" x14ac:dyDescent="0.2">
      <c r="A15" s="259" t="s">
        <v>176</v>
      </c>
      <c r="B15" s="261" t="s">
        <v>98</v>
      </c>
      <c r="C15" s="261" t="s">
        <v>99</v>
      </c>
      <c r="D15" s="261" t="s">
        <v>100</v>
      </c>
      <c r="E15" s="38"/>
      <c r="F15" s="39"/>
      <c r="G15" s="40"/>
      <c r="H15" s="41"/>
    </row>
    <row r="16" spans="1:8" s="42" customFormat="1" x14ac:dyDescent="0.2">
      <c r="A16" s="260"/>
      <c r="B16" s="262"/>
      <c r="C16" s="262"/>
      <c r="D16" s="262"/>
      <c r="E16" s="43"/>
      <c r="F16" s="43"/>
      <c r="G16" s="44"/>
      <c r="H16" s="41"/>
    </row>
    <row r="17" spans="1:8" x14ac:dyDescent="0.2">
      <c r="A17" s="201" t="s">
        <v>401</v>
      </c>
      <c r="B17" s="200" t="s">
        <v>0</v>
      </c>
      <c r="C17" s="45">
        <v>15875050</v>
      </c>
      <c r="D17" s="45">
        <v>16720610</v>
      </c>
      <c r="E17" s="46"/>
    </row>
    <row r="18" spans="1:8" x14ac:dyDescent="0.2">
      <c r="A18" s="201" t="s">
        <v>400</v>
      </c>
      <c r="B18" s="200" t="s">
        <v>1</v>
      </c>
      <c r="C18" s="45">
        <v>11060330</v>
      </c>
      <c r="D18" s="45">
        <v>12856675</v>
      </c>
      <c r="E18" s="29"/>
      <c r="G18" s="54"/>
    </row>
    <row r="19" spans="1:8" s="52" customFormat="1" x14ac:dyDescent="0.2">
      <c r="A19" s="203" t="s">
        <v>399</v>
      </c>
      <c r="B19" s="202" t="s">
        <v>2</v>
      </c>
      <c r="C19" s="223">
        <f>C17-C18</f>
        <v>4814720</v>
      </c>
      <c r="D19" s="223">
        <f>D17-D18</f>
        <v>3863935</v>
      </c>
      <c r="E19" s="48"/>
      <c r="F19" s="49"/>
      <c r="G19" s="50"/>
      <c r="H19" s="51"/>
    </row>
    <row r="20" spans="1:8" x14ac:dyDescent="0.2">
      <c r="A20" s="197" t="s">
        <v>398</v>
      </c>
      <c r="B20" s="200" t="s">
        <v>3</v>
      </c>
      <c r="C20" s="45">
        <v>412300</v>
      </c>
      <c r="D20" s="45">
        <v>354400</v>
      </c>
      <c r="E20" s="29"/>
    </row>
    <row r="21" spans="1:8" x14ac:dyDescent="0.2">
      <c r="A21" s="197" t="s">
        <v>397</v>
      </c>
      <c r="B21" s="200" t="s">
        <v>4</v>
      </c>
      <c r="C21" s="45">
        <v>1540312</v>
      </c>
      <c r="D21" s="45">
        <v>1307379</v>
      </c>
      <c r="E21" s="29"/>
    </row>
    <row r="22" spans="1:8" s="52" customFormat="1" x14ac:dyDescent="0.2">
      <c r="A22" s="203" t="s">
        <v>396</v>
      </c>
      <c r="B22" s="202" t="s">
        <v>10</v>
      </c>
      <c r="C22" s="223">
        <f>C19-C20-C21</f>
        <v>2862108</v>
      </c>
      <c r="D22" s="223">
        <f>D19-D20-D21</f>
        <v>2202156</v>
      </c>
      <c r="E22" s="48"/>
      <c r="F22" s="49"/>
      <c r="G22" s="50"/>
      <c r="H22" s="51"/>
    </row>
    <row r="23" spans="1:8" x14ac:dyDescent="0.2">
      <c r="A23" s="197" t="s">
        <v>395</v>
      </c>
      <c r="B23" s="200" t="s">
        <v>11</v>
      </c>
      <c r="C23" s="45">
        <v>457955</v>
      </c>
      <c r="D23" s="45">
        <v>509174</v>
      </c>
      <c r="E23" s="29"/>
    </row>
    <row r="24" spans="1:8" x14ac:dyDescent="0.2">
      <c r="A24" s="197" t="s">
        <v>394</v>
      </c>
      <c r="B24" s="200" t="s">
        <v>12</v>
      </c>
      <c r="C24" s="45">
        <v>129423</v>
      </c>
      <c r="D24" s="45">
        <v>273836</v>
      </c>
      <c r="E24" s="29"/>
    </row>
    <row r="25" spans="1:8" ht="25.5" x14ac:dyDescent="0.2">
      <c r="A25" s="197" t="s">
        <v>393</v>
      </c>
      <c r="B25" s="200" t="s">
        <v>13</v>
      </c>
      <c r="C25" s="45"/>
      <c r="D25" s="45">
        <v>-378021</v>
      </c>
      <c r="E25" s="29"/>
    </row>
    <row r="26" spans="1:8" x14ac:dyDescent="0.2">
      <c r="A26" s="197" t="s">
        <v>392</v>
      </c>
      <c r="B26" s="200" t="s">
        <v>14</v>
      </c>
      <c r="C26" s="45">
        <v>65917</v>
      </c>
      <c r="D26" s="45">
        <v>81060</v>
      </c>
      <c r="E26" s="29"/>
    </row>
    <row r="27" spans="1:8" x14ac:dyDescent="0.2">
      <c r="A27" s="197" t="s">
        <v>391</v>
      </c>
      <c r="B27" s="200" t="s">
        <v>15</v>
      </c>
      <c r="C27" s="45">
        <v>1278743</v>
      </c>
      <c r="D27" s="45">
        <v>894500</v>
      </c>
      <c r="E27" s="29"/>
    </row>
    <row r="28" spans="1:8" s="52" customFormat="1" x14ac:dyDescent="0.2">
      <c r="A28" s="203" t="s">
        <v>390</v>
      </c>
      <c r="B28" s="202">
        <v>100</v>
      </c>
      <c r="C28" s="223">
        <f>C22+C23-C24+C25+C26-C27</f>
        <v>1977814</v>
      </c>
      <c r="D28" s="223">
        <f>D22+D23-D24+D25+D26-D27</f>
        <v>1246033</v>
      </c>
      <c r="E28" s="48"/>
      <c r="F28" s="49"/>
      <c r="G28" s="50"/>
      <c r="H28" s="51"/>
    </row>
    <row r="29" spans="1:8" x14ac:dyDescent="0.2">
      <c r="A29" s="201" t="s">
        <v>389</v>
      </c>
      <c r="B29" s="200" t="s">
        <v>16</v>
      </c>
      <c r="C29" s="45">
        <v>498725</v>
      </c>
      <c r="D29" s="45">
        <v>449420</v>
      </c>
      <c r="E29" s="29"/>
      <c r="F29" s="53"/>
      <c r="G29" s="54"/>
      <c r="H29" s="55"/>
    </row>
    <row r="30" spans="1:8" s="52" customFormat="1" x14ac:dyDescent="0.2">
      <c r="A30" s="203" t="s">
        <v>388</v>
      </c>
      <c r="B30" s="202" t="s">
        <v>17</v>
      </c>
      <c r="C30" s="223">
        <f>C28-C29</f>
        <v>1479089</v>
      </c>
      <c r="D30" s="223">
        <f>D28-D29</f>
        <v>796613</v>
      </c>
      <c r="E30" s="48"/>
      <c r="F30" s="49"/>
      <c r="G30" s="50"/>
      <c r="H30" s="51"/>
    </row>
    <row r="31" spans="1:8" x14ac:dyDescent="0.2">
      <c r="A31" s="197" t="s">
        <v>387</v>
      </c>
      <c r="B31" s="200" t="s">
        <v>18</v>
      </c>
      <c r="C31" s="45"/>
      <c r="D31" s="45"/>
      <c r="E31" s="29"/>
    </row>
    <row r="32" spans="1:8" s="52" customFormat="1" x14ac:dyDescent="0.2">
      <c r="A32" s="203" t="s">
        <v>386</v>
      </c>
      <c r="B32" s="202">
        <v>300</v>
      </c>
      <c r="C32" s="223">
        <f>C30+C31</f>
        <v>1479089</v>
      </c>
      <c r="D32" s="223">
        <f>D30+D31</f>
        <v>796613</v>
      </c>
      <c r="E32" s="48"/>
      <c r="F32" s="56"/>
      <c r="G32" s="54"/>
      <c r="H32" s="55"/>
    </row>
    <row r="33" spans="1:8" x14ac:dyDescent="0.2">
      <c r="A33" s="197" t="s">
        <v>385</v>
      </c>
      <c r="B33" s="200"/>
      <c r="C33" s="45">
        <f t="shared" ref="C33:D33" si="0">C32-C34</f>
        <v>1479089</v>
      </c>
      <c r="D33" s="45">
        <f t="shared" si="0"/>
        <v>796613</v>
      </c>
      <c r="E33" s="29"/>
    </row>
    <row r="34" spans="1:8" x14ac:dyDescent="0.2">
      <c r="A34" s="197" t="s">
        <v>227</v>
      </c>
      <c r="B34" s="200"/>
      <c r="C34" s="45"/>
      <c r="D34" s="45"/>
      <c r="E34" s="29"/>
    </row>
    <row r="35" spans="1:8" x14ac:dyDescent="0.2">
      <c r="A35" s="203" t="s">
        <v>384</v>
      </c>
      <c r="B35" s="202">
        <v>400</v>
      </c>
      <c r="C35" s="223">
        <f>C46+C52</f>
        <v>1352</v>
      </c>
      <c r="D35" s="223">
        <f>D46+D52</f>
        <v>-50610</v>
      </c>
      <c r="E35" s="29"/>
      <c r="F35" s="53"/>
      <c r="G35" s="54"/>
      <c r="H35" s="55"/>
    </row>
    <row r="36" spans="1:8" x14ac:dyDescent="0.2">
      <c r="A36" s="201" t="s">
        <v>383</v>
      </c>
      <c r="B36" s="200"/>
      <c r="C36" s="45"/>
      <c r="D36" s="45"/>
    </row>
    <row r="37" spans="1:8" ht="25.5" x14ac:dyDescent="0.2">
      <c r="A37" s="201" t="s">
        <v>382</v>
      </c>
      <c r="B37" s="200">
        <v>410</v>
      </c>
      <c r="C37" s="45"/>
      <c r="D37" s="45"/>
      <c r="E37" s="29"/>
    </row>
    <row r="38" spans="1:8" ht="25.5" x14ac:dyDescent="0.2">
      <c r="A38" s="201" t="s">
        <v>381</v>
      </c>
      <c r="B38" s="200" t="s">
        <v>20</v>
      </c>
      <c r="C38" s="45"/>
      <c r="D38" s="45"/>
      <c r="E38" s="29"/>
    </row>
    <row r="39" spans="1:8" x14ac:dyDescent="0.2">
      <c r="A39" s="201" t="s">
        <v>380</v>
      </c>
      <c r="B39" s="200" t="s">
        <v>21</v>
      </c>
      <c r="C39" s="45"/>
      <c r="D39" s="45"/>
      <c r="E39" s="29"/>
    </row>
    <row r="40" spans="1:8" x14ac:dyDescent="0.2">
      <c r="A40" s="201" t="s">
        <v>379</v>
      </c>
      <c r="B40" s="200" t="s">
        <v>22</v>
      </c>
      <c r="C40" s="45"/>
      <c r="D40" s="45"/>
      <c r="E40" s="29"/>
    </row>
    <row r="41" spans="1:8" x14ac:dyDescent="0.2">
      <c r="A41" s="201" t="s">
        <v>378</v>
      </c>
      <c r="B41" s="200" t="s">
        <v>23</v>
      </c>
      <c r="C41" s="45">
        <v>1352</v>
      </c>
      <c r="D41" s="45">
        <v>-50610</v>
      </c>
      <c r="E41" s="29"/>
    </row>
    <row r="42" spans="1:8" x14ac:dyDescent="0.2">
      <c r="A42" s="201" t="s">
        <v>377</v>
      </c>
      <c r="B42" s="200" t="s">
        <v>24</v>
      </c>
      <c r="C42" s="45"/>
      <c r="D42" s="45"/>
      <c r="E42" s="29"/>
    </row>
    <row r="43" spans="1:8" x14ac:dyDescent="0.2">
      <c r="A43" s="201" t="s">
        <v>376</v>
      </c>
      <c r="B43" s="200" t="s">
        <v>25</v>
      </c>
      <c r="C43" s="45"/>
      <c r="D43" s="45"/>
      <c r="E43" s="29"/>
    </row>
    <row r="44" spans="1:8" x14ac:dyDescent="0.2">
      <c r="A44" s="201" t="s">
        <v>375</v>
      </c>
      <c r="B44" s="200" t="s">
        <v>26</v>
      </c>
      <c r="C44" s="45"/>
      <c r="D44" s="45"/>
      <c r="E44" s="29"/>
    </row>
    <row r="45" spans="1:8" ht="19.149999999999999" customHeight="1" x14ac:dyDescent="0.2">
      <c r="A45" s="201" t="s">
        <v>370</v>
      </c>
      <c r="B45" s="200" t="s">
        <v>27</v>
      </c>
      <c r="C45" s="45"/>
      <c r="D45" s="45"/>
      <c r="E45" s="29"/>
    </row>
    <row r="46" spans="1:8" ht="51.75" customHeight="1" x14ac:dyDescent="0.2">
      <c r="A46" s="203" t="s">
        <v>374</v>
      </c>
      <c r="B46" s="202" t="s">
        <v>28</v>
      </c>
      <c r="C46" s="45">
        <f>SUM(C37:C45)</f>
        <v>1352</v>
      </c>
      <c r="D46" s="45">
        <f>SUM(D37:D45)</f>
        <v>-50610</v>
      </c>
      <c r="E46" s="29"/>
    </row>
    <row r="47" spans="1:8" ht="25.5" customHeight="1" x14ac:dyDescent="0.2">
      <c r="A47" s="201" t="s">
        <v>373</v>
      </c>
      <c r="B47" s="200" t="s">
        <v>29</v>
      </c>
      <c r="C47" s="45"/>
      <c r="D47" s="45"/>
      <c r="E47" s="29"/>
    </row>
    <row r="48" spans="1:8" ht="46.5" customHeight="1" x14ac:dyDescent="0.2">
      <c r="A48" s="201" t="s">
        <v>372</v>
      </c>
      <c r="B48" s="200" t="s">
        <v>30</v>
      </c>
      <c r="C48" s="45"/>
      <c r="D48" s="45"/>
      <c r="E48" s="29"/>
    </row>
    <row r="49" spans="1:8" ht="19.149999999999999" customHeight="1" x14ac:dyDescent="0.2">
      <c r="A49" s="201" t="s">
        <v>371</v>
      </c>
      <c r="B49" s="200" t="s">
        <v>31</v>
      </c>
      <c r="C49" s="45"/>
      <c r="D49" s="45"/>
      <c r="E49" s="29"/>
    </row>
    <row r="50" spans="1:8" ht="19.149999999999999" customHeight="1" x14ac:dyDescent="0.2">
      <c r="A50" s="201" t="s">
        <v>370</v>
      </c>
      <c r="B50" s="200" t="s">
        <v>32</v>
      </c>
      <c r="C50" s="45"/>
      <c r="D50" s="45"/>
      <c r="E50" s="29"/>
    </row>
    <row r="51" spans="1:8" ht="34.5" customHeight="1" x14ac:dyDescent="0.2">
      <c r="A51" s="201" t="s">
        <v>369</v>
      </c>
      <c r="B51" s="200" t="s">
        <v>33</v>
      </c>
      <c r="C51" s="45"/>
      <c r="D51" s="45"/>
      <c r="E51" s="29"/>
    </row>
    <row r="52" spans="1:8" ht="57.75" customHeight="1" x14ac:dyDescent="0.2">
      <c r="A52" s="203" t="s">
        <v>368</v>
      </c>
      <c r="B52" s="202" t="s">
        <v>34</v>
      </c>
      <c r="C52" s="45">
        <f>SUM(C47:C51)</f>
        <v>0</v>
      </c>
      <c r="D52" s="45">
        <f>SUM(D47:D51)</f>
        <v>0</v>
      </c>
      <c r="E52" s="29"/>
    </row>
    <row r="53" spans="1:8" s="52" customFormat="1" x14ac:dyDescent="0.2">
      <c r="A53" s="203" t="s">
        <v>367</v>
      </c>
      <c r="B53" s="202">
        <v>500</v>
      </c>
      <c r="C53" s="223">
        <f>C32+C35</f>
        <v>1480441</v>
      </c>
      <c r="D53" s="223">
        <f>D32+D35</f>
        <v>746003</v>
      </c>
      <c r="E53" s="48"/>
      <c r="F53" s="49"/>
      <c r="G53" s="50"/>
      <c r="H53" s="51"/>
    </row>
    <row r="54" spans="1:8" x14ac:dyDescent="0.2">
      <c r="A54" s="201" t="s">
        <v>366</v>
      </c>
      <c r="B54" s="200"/>
      <c r="C54" s="45"/>
      <c r="D54" s="45"/>
    </row>
    <row r="55" spans="1:8" x14ac:dyDescent="0.2">
      <c r="A55" s="197" t="s">
        <v>365</v>
      </c>
      <c r="B55" s="200"/>
      <c r="C55" s="45">
        <f>C53-C56</f>
        <v>1480441</v>
      </c>
      <c r="D55" s="45">
        <f>D53-D56</f>
        <v>746003</v>
      </c>
    </row>
    <row r="56" spans="1:8" x14ac:dyDescent="0.2">
      <c r="A56" s="197" t="s">
        <v>364</v>
      </c>
      <c r="B56" s="17"/>
      <c r="C56" s="45"/>
      <c r="D56" s="57"/>
    </row>
    <row r="57" spans="1:8" s="52" customFormat="1" x14ac:dyDescent="0.2">
      <c r="A57" s="199" t="s">
        <v>363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197" t="s">
        <v>202</v>
      </c>
      <c r="B58" s="17"/>
      <c r="C58" s="45"/>
      <c r="D58" s="57"/>
    </row>
    <row r="59" spans="1:8" x14ac:dyDescent="0.2">
      <c r="A59" s="197" t="s">
        <v>362</v>
      </c>
      <c r="B59" s="17"/>
      <c r="C59" s="45"/>
      <c r="D59" s="57"/>
    </row>
    <row r="60" spans="1:8" x14ac:dyDescent="0.2">
      <c r="A60" s="197" t="s">
        <v>360</v>
      </c>
      <c r="B60" s="198"/>
      <c r="C60" s="224">
        <f t="shared" ref="C60:D60" si="1">C33/4405169</f>
        <v>0.33576214669630156</v>
      </c>
      <c r="D60" s="224">
        <f t="shared" si="1"/>
        <v>0.1808359679276777</v>
      </c>
    </row>
    <row r="61" spans="1:8" x14ac:dyDescent="0.2">
      <c r="A61" s="197" t="s">
        <v>359</v>
      </c>
      <c r="B61" s="61"/>
      <c r="C61" s="45"/>
      <c r="D61" s="57"/>
    </row>
    <row r="62" spans="1:8" x14ac:dyDescent="0.2">
      <c r="A62" s="197" t="s">
        <v>361</v>
      </c>
      <c r="B62" s="198"/>
      <c r="C62" s="45"/>
      <c r="D62" s="45"/>
    </row>
    <row r="63" spans="1:8" x14ac:dyDescent="0.2">
      <c r="A63" s="197" t="s">
        <v>360</v>
      </c>
      <c r="B63" s="198"/>
      <c r="C63" s="45"/>
      <c r="D63" s="45"/>
    </row>
    <row r="64" spans="1:8" x14ac:dyDescent="0.2">
      <c r="A64" s="197" t="s">
        <v>359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30" customFormat="1" x14ac:dyDescent="0.2">
      <c r="A66" s="155"/>
      <c r="B66" s="156"/>
      <c r="C66" s="156"/>
      <c r="D66" s="156"/>
      <c r="E66" s="5"/>
      <c r="F66" s="5"/>
    </row>
    <row r="67" spans="1:8" s="30" customFormat="1" x14ac:dyDescent="0.2">
      <c r="A67" s="155" t="s">
        <v>423</v>
      </c>
      <c r="B67" s="156"/>
      <c r="C67" s="156"/>
      <c r="D67" s="156"/>
      <c r="E67" s="5"/>
      <c r="F67" s="5"/>
    </row>
    <row r="68" spans="1:8" s="30" customFormat="1" ht="25.5" x14ac:dyDescent="0.35">
      <c r="A68" s="155" t="s">
        <v>424</v>
      </c>
      <c r="B68" s="154"/>
      <c r="C68" s="146" t="s">
        <v>425</v>
      </c>
      <c r="D68" s="146"/>
      <c r="E68" s="5"/>
      <c r="F68" s="5"/>
    </row>
    <row r="69" spans="1:8" s="30" customFormat="1" x14ac:dyDescent="0.2">
      <c r="A69" s="153"/>
      <c r="B69" s="62"/>
      <c r="C69" s="62"/>
      <c r="D69" s="72"/>
      <c r="E69" s="5"/>
      <c r="F69" s="5"/>
    </row>
    <row r="70" spans="1:8" s="30" customFormat="1" x14ac:dyDescent="0.2">
      <c r="A70" s="152"/>
      <c r="B70" s="6"/>
      <c r="C70" s="3"/>
      <c r="D70" s="10"/>
      <c r="E70" s="5"/>
      <c r="F70" s="5"/>
    </row>
    <row r="71" spans="1:8" s="30" customFormat="1" ht="25.5" x14ac:dyDescent="0.2">
      <c r="A71" s="152" t="s">
        <v>405</v>
      </c>
      <c r="B71" s="15"/>
      <c r="C71" s="146" t="s">
        <v>406</v>
      </c>
      <c r="D71" s="251"/>
      <c r="E71" s="5"/>
      <c r="F71" s="5"/>
    </row>
    <row r="72" spans="1:8" s="6" customFormat="1" x14ac:dyDescent="0.2">
      <c r="A72" s="151" t="s">
        <v>165</v>
      </c>
      <c r="C72" s="3"/>
      <c r="D72" s="10"/>
      <c r="E72" s="5"/>
      <c r="F72" s="5"/>
    </row>
    <row r="73" spans="1:8" s="62" customFormat="1" x14ac:dyDescent="0.2">
      <c r="A73" s="155"/>
      <c r="B73" s="156"/>
      <c r="C73" s="156"/>
      <c r="D73" s="156"/>
      <c r="E73" s="63"/>
      <c r="F73" s="64"/>
      <c r="G73" s="65"/>
      <c r="H73" s="66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7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4"/>
  <sheetViews>
    <sheetView zoomScaleNormal="100" workbookViewId="0">
      <selection activeCell="A95" sqref="A95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421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25">
        <f>SUM(C20:C25)</f>
        <v>21212945</v>
      </c>
      <c r="D18" s="225">
        <f>SUM(D20:D25)</f>
        <v>15332798</v>
      </c>
      <c r="E18" s="68"/>
    </row>
    <row r="19" spans="1:5" s="67" customFormat="1" x14ac:dyDescent="0.2">
      <c r="A19" s="90" t="s">
        <v>104</v>
      </c>
      <c r="B19" s="91"/>
      <c r="C19" s="226"/>
      <c r="D19" s="226"/>
      <c r="E19" s="68"/>
    </row>
    <row r="20" spans="1:5" s="67" customFormat="1" x14ac:dyDescent="0.2">
      <c r="A20" s="90" t="s">
        <v>105</v>
      </c>
      <c r="B20" s="92">
        <v>11</v>
      </c>
      <c r="C20" s="227">
        <v>18928609</v>
      </c>
      <c r="D20" s="227">
        <v>14631819</v>
      </c>
      <c r="E20" s="68"/>
    </row>
    <row r="21" spans="1:5" s="67" customFormat="1" x14ac:dyDescent="0.2">
      <c r="A21" s="93" t="s">
        <v>106</v>
      </c>
      <c r="B21" s="92">
        <v>12</v>
      </c>
      <c r="C21" s="228"/>
      <c r="D21" s="227"/>
      <c r="E21" s="68"/>
    </row>
    <row r="22" spans="1:5" s="67" customFormat="1" x14ac:dyDescent="0.2">
      <c r="A22" s="90" t="s">
        <v>107</v>
      </c>
      <c r="B22" s="92">
        <v>13</v>
      </c>
      <c r="C22" s="227">
        <v>1877534</v>
      </c>
      <c r="D22" s="227">
        <v>185874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27"/>
      <c r="E23" s="68"/>
    </row>
    <row r="24" spans="1:5" s="67" customFormat="1" x14ac:dyDescent="0.2">
      <c r="A24" s="90" t="s">
        <v>109</v>
      </c>
      <c r="B24" s="92">
        <v>15</v>
      </c>
      <c r="C24" s="227">
        <v>159724</v>
      </c>
      <c r="D24" s="227">
        <v>298039</v>
      </c>
      <c r="E24" s="68"/>
    </row>
    <row r="25" spans="1:5" s="67" customFormat="1" x14ac:dyDescent="0.2">
      <c r="A25" s="90" t="s">
        <v>110</v>
      </c>
      <c r="B25" s="92">
        <v>16</v>
      </c>
      <c r="C25" s="227">
        <v>247078</v>
      </c>
      <c r="D25" s="227">
        <v>217066</v>
      </c>
      <c r="E25" s="68"/>
    </row>
    <row r="26" spans="1:5" s="67" customFormat="1" x14ac:dyDescent="0.2">
      <c r="A26" s="88" t="s">
        <v>111</v>
      </c>
      <c r="B26" s="89">
        <v>20</v>
      </c>
      <c r="C26" s="229">
        <f>SUM(C28:C34)</f>
        <v>23846108</v>
      </c>
      <c r="D26" s="230">
        <f>SUM(D28:D34)</f>
        <v>19440099</v>
      </c>
      <c r="E26" s="68"/>
    </row>
    <row r="27" spans="1:5" s="67" customFormat="1" x14ac:dyDescent="0.2">
      <c r="A27" s="90" t="s">
        <v>104</v>
      </c>
      <c r="B27" s="92"/>
      <c r="C27" s="231"/>
      <c r="D27" s="232"/>
      <c r="E27" s="68"/>
    </row>
    <row r="28" spans="1:5" s="67" customFormat="1" x14ac:dyDescent="0.2">
      <c r="A28" s="90" t="s">
        <v>112</v>
      </c>
      <c r="B28" s="92">
        <v>21</v>
      </c>
      <c r="C28" s="227">
        <v>10778320</v>
      </c>
      <c r="D28" s="228">
        <v>8351181</v>
      </c>
      <c r="E28" s="68"/>
    </row>
    <row r="29" spans="1:5" s="67" customFormat="1" x14ac:dyDescent="0.2">
      <c r="A29" s="90" t="s">
        <v>113</v>
      </c>
      <c r="B29" s="92">
        <v>22</v>
      </c>
      <c r="C29" s="227">
        <v>891856</v>
      </c>
      <c r="D29" s="228">
        <v>764534</v>
      </c>
      <c r="E29" s="68"/>
    </row>
    <row r="30" spans="1:5" s="67" customFormat="1" x14ac:dyDescent="0.2">
      <c r="A30" s="90" t="s">
        <v>114</v>
      </c>
      <c r="B30" s="92">
        <v>23</v>
      </c>
      <c r="C30" s="227">
        <v>7173884</v>
      </c>
      <c r="D30" s="228">
        <v>6556658</v>
      </c>
      <c r="E30" s="68"/>
    </row>
    <row r="31" spans="1:5" s="67" customFormat="1" x14ac:dyDescent="0.2">
      <c r="A31" s="90" t="s">
        <v>115</v>
      </c>
      <c r="B31" s="92">
        <v>24</v>
      </c>
      <c r="C31" s="227">
        <v>6149</v>
      </c>
      <c r="D31" s="228">
        <v>4377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33"/>
      <c r="E32" s="68"/>
    </row>
    <row r="33" spans="1:5" s="67" customFormat="1" x14ac:dyDescent="0.2">
      <c r="A33" s="90" t="s">
        <v>117</v>
      </c>
      <c r="B33" s="92">
        <v>26</v>
      </c>
      <c r="C33" s="234">
        <v>3009968</v>
      </c>
      <c r="D33" s="234">
        <v>1872295</v>
      </c>
      <c r="E33" s="68"/>
    </row>
    <row r="34" spans="1:5" s="67" customFormat="1" x14ac:dyDescent="0.2">
      <c r="A34" s="90" t="s">
        <v>118</v>
      </c>
      <c r="B34" s="92">
        <v>27</v>
      </c>
      <c r="C34" s="234">
        <v>1985931</v>
      </c>
      <c r="D34" s="235">
        <v>1891054</v>
      </c>
      <c r="E34" s="68"/>
    </row>
    <row r="35" spans="1:5" s="67" customFormat="1" x14ac:dyDescent="0.2">
      <c r="A35" s="95" t="s">
        <v>119</v>
      </c>
      <c r="B35" s="89">
        <v>30</v>
      </c>
      <c r="C35" s="236">
        <f>C18-C26</f>
        <v>-2633163</v>
      </c>
      <c r="D35" s="236">
        <f>D18-D26</f>
        <v>-4107301</v>
      </c>
      <c r="E35" s="68"/>
    </row>
    <row r="36" spans="1:5" s="67" customFormat="1" x14ac:dyDescent="0.2">
      <c r="A36" s="85" t="s">
        <v>120</v>
      </c>
      <c r="B36" s="89"/>
      <c r="C36" s="237"/>
      <c r="D36" s="237"/>
      <c r="E36" s="68"/>
    </row>
    <row r="37" spans="1:5" s="67" customFormat="1" x14ac:dyDescent="0.2">
      <c r="A37" s="88" t="s">
        <v>121</v>
      </c>
      <c r="B37" s="89">
        <v>40</v>
      </c>
      <c r="C37" s="236">
        <f>SUM(C38:C50)</f>
        <v>19995</v>
      </c>
      <c r="D37" s="236">
        <f>SUM(D38:D50)</f>
        <v>670</v>
      </c>
      <c r="E37" s="68"/>
    </row>
    <row r="38" spans="1:5" s="67" customFormat="1" x14ac:dyDescent="0.2">
      <c r="A38" s="90" t="s">
        <v>104</v>
      </c>
      <c r="B38" s="92"/>
      <c r="C38" s="238"/>
      <c r="D38" s="239"/>
      <c r="E38" s="68"/>
    </row>
    <row r="39" spans="1:5" s="67" customFormat="1" x14ac:dyDescent="0.2">
      <c r="A39" s="90" t="s">
        <v>122</v>
      </c>
      <c r="B39" s="92">
        <v>41</v>
      </c>
      <c r="C39" s="234">
        <v>113</v>
      </c>
      <c r="D39" s="235"/>
      <c r="E39" s="68"/>
    </row>
    <row r="40" spans="1:5" s="67" customFormat="1" x14ac:dyDescent="0.2">
      <c r="A40" s="90" t="s">
        <v>123</v>
      </c>
      <c r="B40" s="92">
        <v>42</v>
      </c>
      <c r="C40" s="234"/>
      <c r="D40" s="235"/>
      <c r="E40" s="68"/>
    </row>
    <row r="41" spans="1:5" s="67" customFormat="1" x14ac:dyDescent="0.2">
      <c r="A41" s="90" t="s">
        <v>124</v>
      </c>
      <c r="B41" s="92">
        <v>43</v>
      </c>
      <c r="C41" s="234">
        <v>203</v>
      </c>
      <c r="D41" s="235"/>
      <c r="E41" s="68"/>
    </row>
    <row r="42" spans="1:5" s="67" customFormat="1" ht="25.5" x14ac:dyDescent="0.2">
      <c r="A42" s="96" t="s">
        <v>125</v>
      </c>
      <c r="B42" s="92">
        <v>44</v>
      </c>
      <c r="C42" s="235"/>
      <c r="D42" s="235"/>
      <c r="E42" s="68"/>
    </row>
    <row r="43" spans="1:5" s="67" customFormat="1" x14ac:dyDescent="0.2">
      <c r="A43" s="90" t="s">
        <v>126</v>
      </c>
      <c r="B43" s="92">
        <v>45</v>
      </c>
      <c r="C43" s="234"/>
      <c r="D43" s="235"/>
      <c r="E43" s="68"/>
    </row>
    <row r="44" spans="1:5" s="67" customFormat="1" x14ac:dyDescent="0.2">
      <c r="A44" s="96" t="s">
        <v>127</v>
      </c>
      <c r="B44" s="92">
        <v>46</v>
      </c>
      <c r="C44" s="235"/>
      <c r="D44" s="235"/>
      <c r="E44" s="68"/>
    </row>
    <row r="45" spans="1:5" s="67" customFormat="1" x14ac:dyDescent="0.2">
      <c r="A45" s="96" t="s">
        <v>128</v>
      </c>
      <c r="B45" s="92">
        <v>47</v>
      </c>
      <c r="C45" s="235"/>
      <c r="D45" s="235"/>
      <c r="E45" s="68"/>
    </row>
    <row r="46" spans="1:5" s="67" customFormat="1" x14ac:dyDescent="0.2">
      <c r="A46" s="90" t="s">
        <v>129</v>
      </c>
      <c r="B46" s="92">
        <v>48</v>
      </c>
      <c r="C46" s="234"/>
      <c r="D46" s="235"/>
      <c r="E46" s="68"/>
    </row>
    <row r="47" spans="1:5" s="67" customFormat="1" x14ac:dyDescent="0.2">
      <c r="A47" s="90" t="s">
        <v>130</v>
      </c>
      <c r="B47" s="92">
        <v>49</v>
      </c>
      <c r="C47" s="234"/>
      <c r="D47" s="235"/>
      <c r="E47" s="68"/>
    </row>
    <row r="48" spans="1:5" s="67" customFormat="1" x14ac:dyDescent="0.2">
      <c r="A48" s="90" t="s">
        <v>131</v>
      </c>
      <c r="B48" s="92">
        <v>50</v>
      </c>
      <c r="C48" s="234"/>
      <c r="D48" s="235"/>
      <c r="E48" s="68"/>
    </row>
    <row r="49" spans="1:5" s="67" customFormat="1" x14ac:dyDescent="0.2">
      <c r="A49" s="90" t="s">
        <v>109</v>
      </c>
      <c r="B49" s="92">
        <v>51</v>
      </c>
      <c r="C49" s="234"/>
      <c r="D49" s="235"/>
      <c r="E49" s="68"/>
    </row>
    <row r="50" spans="1:5" s="67" customFormat="1" x14ac:dyDescent="0.2">
      <c r="A50" s="90" t="s">
        <v>110</v>
      </c>
      <c r="B50" s="92">
        <v>52</v>
      </c>
      <c r="C50" s="234">
        <v>19679</v>
      </c>
      <c r="D50" s="235">
        <v>670</v>
      </c>
      <c r="E50" s="68"/>
    </row>
    <row r="51" spans="1:5" s="67" customFormat="1" x14ac:dyDescent="0.2">
      <c r="A51" s="88" t="s">
        <v>132</v>
      </c>
      <c r="B51" s="89">
        <v>60</v>
      </c>
      <c r="C51" s="236">
        <f>SUM(C52:C65)</f>
        <v>856034</v>
      </c>
      <c r="D51" s="236">
        <f>SUM(D52:D65)</f>
        <v>754020</v>
      </c>
      <c r="E51" s="68"/>
    </row>
    <row r="52" spans="1:5" s="67" customFormat="1" x14ac:dyDescent="0.2">
      <c r="A52" s="90" t="s">
        <v>104</v>
      </c>
      <c r="B52" s="92"/>
      <c r="C52" s="234"/>
      <c r="D52" s="235"/>
      <c r="E52" s="68"/>
    </row>
    <row r="53" spans="1:5" s="67" customFormat="1" x14ac:dyDescent="0.2">
      <c r="A53" s="90" t="s">
        <v>133</v>
      </c>
      <c r="B53" s="92">
        <v>61</v>
      </c>
      <c r="C53" s="234">
        <v>368380</v>
      </c>
      <c r="D53" s="235">
        <v>386443</v>
      </c>
      <c r="E53" s="68"/>
    </row>
    <row r="54" spans="1:5" s="67" customFormat="1" x14ac:dyDescent="0.2">
      <c r="A54" s="90" t="s">
        <v>134</v>
      </c>
      <c r="B54" s="92">
        <v>62</v>
      </c>
      <c r="C54" s="234">
        <v>33846</v>
      </c>
      <c r="D54" s="235">
        <v>20610</v>
      </c>
      <c r="E54" s="68"/>
    </row>
    <row r="55" spans="1:5" s="67" customFormat="1" x14ac:dyDescent="0.2">
      <c r="A55" s="90" t="s">
        <v>135</v>
      </c>
      <c r="B55" s="92">
        <v>63</v>
      </c>
      <c r="C55" s="234">
        <v>442076</v>
      </c>
      <c r="D55" s="235">
        <v>344730</v>
      </c>
      <c r="E55" s="68"/>
    </row>
    <row r="56" spans="1:5" s="67" customFormat="1" ht="25.5" x14ac:dyDescent="0.2">
      <c r="A56" s="96" t="s">
        <v>136</v>
      </c>
      <c r="B56" s="92">
        <v>64</v>
      </c>
      <c r="C56" s="235"/>
      <c r="D56" s="235"/>
      <c r="E56" s="68"/>
    </row>
    <row r="57" spans="1:5" s="67" customFormat="1" x14ac:dyDescent="0.2">
      <c r="A57" s="90" t="s">
        <v>137</v>
      </c>
      <c r="B57" s="92">
        <v>65</v>
      </c>
      <c r="C57" s="234"/>
      <c r="D57" s="235"/>
      <c r="E57" s="68"/>
    </row>
    <row r="58" spans="1:5" s="67" customFormat="1" x14ac:dyDescent="0.2">
      <c r="A58" s="90" t="s">
        <v>138</v>
      </c>
      <c r="B58" s="92">
        <v>66</v>
      </c>
      <c r="C58" s="234"/>
      <c r="D58" s="235"/>
      <c r="E58" s="68"/>
    </row>
    <row r="59" spans="1:5" s="67" customFormat="1" x14ac:dyDescent="0.2">
      <c r="A59" s="90" t="s">
        <v>139</v>
      </c>
      <c r="B59" s="92">
        <v>67</v>
      </c>
      <c r="C59" s="234"/>
      <c r="D59" s="235">
        <v>9</v>
      </c>
      <c r="E59" s="68"/>
    </row>
    <row r="60" spans="1:5" s="67" customFormat="1" x14ac:dyDescent="0.2">
      <c r="A60" s="90" t="s">
        <v>140</v>
      </c>
      <c r="B60" s="92">
        <v>68</v>
      </c>
      <c r="C60" s="234"/>
      <c r="D60" s="235"/>
      <c r="E60" s="68"/>
    </row>
    <row r="61" spans="1:5" s="67" customFormat="1" x14ac:dyDescent="0.2">
      <c r="A61" s="90" t="s">
        <v>141</v>
      </c>
      <c r="B61" s="92">
        <v>69</v>
      </c>
      <c r="C61" s="234"/>
      <c r="D61" s="235"/>
      <c r="E61" s="68"/>
    </row>
    <row r="62" spans="1:5" s="67" customFormat="1" x14ac:dyDescent="0.2">
      <c r="A62" s="90" t="s">
        <v>142</v>
      </c>
      <c r="B62" s="92">
        <v>70</v>
      </c>
      <c r="C62" s="234"/>
      <c r="D62" s="235"/>
      <c r="E62" s="68"/>
    </row>
    <row r="63" spans="1:5" s="67" customFormat="1" x14ac:dyDescent="0.2">
      <c r="A63" s="90" t="s">
        <v>143</v>
      </c>
      <c r="B63" s="92">
        <v>71</v>
      </c>
      <c r="C63" s="234"/>
      <c r="D63" s="235"/>
      <c r="E63" s="68"/>
    </row>
    <row r="64" spans="1:5" s="67" customFormat="1" x14ac:dyDescent="0.2">
      <c r="A64" s="90" t="s">
        <v>144</v>
      </c>
      <c r="B64" s="92">
        <v>72</v>
      </c>
      <c r="C64" s="235"/>
      <c r="D64" s="235"/>
      <c r="E64" s="68"/>
    </row>
    <row r="65" spans="1:5" s="67" customFormat="1" x14ac:dyDescent="0.2">
      <c r="A65" s="90" t="s">
        <v>145</v>
      </c>
      <c r="B65" s="92">
        <v>73</v>
      </c>
      <c r="C65" s="234">
        <v>11732</v>
      </c>
      <c r="D65" s="235">
        <v>2228</v>
      </c>
      <c r="E65" s="68"/>
    </row>
    <row r="66" spans="1:5" s="67" customFormat="1" x14ac:dyDescent="0.2">
      <c r="A66" s="95" t="s">
        <v>146</v>
      </c>
      <c r="B66" s="89">
        <v>80</v>
      </c>
      <c r="C66" s="236">
        <f>C37-C51</f>
        <v>-836039</v>
      </c>
      <c r="D66" s="236">
        <f>D37-D51</f>
        <v>-753350</v>
      </c>
      <c r="E66" s="68"/>
    </row>
    <row r="67" spans="1:5" s="67" customFormat="1" x14ac:dyDescent="0.2">
      <c r="A67" s="85" t="s">
        <v>147</v>
      </c>
      <c r="B67" s="89"/>
      <c r="C67" s="237"/>
      <c r="D67" s="237"/>
      <c r="E67" s="68"/>
    </row>
    <row r="68" spans="1:5" s="67" customFormat="1" x14ac:dyDescent="0.2">
      <c r="A68" s="88" t="s">
        <v>148</v>
      </c>
      <c r="B68" s="89">
        <v>90</v>
      </c>
      <c r="C68" s="236">
        <f>SUM(C70:C73)</f>
        <v>0</v>
      </c>
      <c r="D68" s="236">
        <f>SUM(D70:D73)</f>
        <v>0</v>
      </c>
      <c r="E68" s="68"/>
    </row>
    <row r="69" spans="1:5" s="67" customFormat="1" x14ac:dyDescent="0.2">
      <c r="A69" s="90" t="s">
        <v>104</v>
      </c>
      <c r="B69" s="92"/>
      <c r="C69" s="238"/>
      <c r="D69" s="239"/>
      <c r="E69" s="68"/>
    </row>
    <row r="70" spans="1:5" s="67" customFormat="1" x14ac:dyDescent="0.2">
      <c r="A70" s="90" t="s">
        <v>149</v>
      </c>
      <c r="B70" s="92">
        <v>91</v>
      </c>
      <c r="C70" s="234"/>
      <c r="D70" s="235"/>
      <c r="E70" s="68"/>
    </row>
    <row r="71" spans="1:5" s="67" customFormat="1" x14ac:dyDescent="0.2">
      <c r="A71" s="90" t="s">
        <v>150</v>
      </c>
      <c r="B71" s="92">
        <v>92</v>
      </c>
      <c r="C71" s="234">
        <v>0</v>
      </c>
      <c r="D71" s="235">
        <v>0</v>
      </c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27"/>
      <c r="D73" s="228"/>
      <c r="E73" s="68"/>
    </row>
    <row r="74" spans="1:5" s="67" customFormat="1" x14ac:dyDescent="0.2">
      <c r="A74" s="88" t="s">
        <v>153</v>
      </c>
      <c r="B74" s="86">
        <v>100</v>
      </c>
      <c r="C74" s="240">
        <f>SUM(C75:C80)</f>
        <v>1604</v>
      </c>
      <c r="D74" s="240">
        <f>SUM(D75:D80)</f>
        <v>3875</v>
      </c>
      <c r="E74" s="68"/>
    </row>
    <row r="75" spans="1:5" s="67" customFormat="1" x14ac:dyDescent="0.2">
      <c r="A75" s="90" t="s">
        <v>104</v>
      </c>
      <c r="B75" s="91"/>
      <c r="C75" s="231"/>
      <c r="D75" s="232"/>
      <c r="E75" s="68"/>
    </row>
    <row r="76" spans="1:5" s="67" customFormat="1" x14ac:dyDescent="0.2">
      <c r="A76" s="90" t="s">
        <v>154</v>
      </c>
      <c r="B76" s="91">
        <v>101</v>
      </c>
      <c r="C76" s="227"/>
      <c r="D76" s="228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27"/>
      <c r="D78" s="228"/>
      <c r="E78" s="68"/>
    </row>
    <row r="79" spans="1:5" s="67" customFormat="1" x14ac:dyDescent="0.2">
      <c r="A79" s="90" t="s">
        <v>157</v>
      </c>
      <c r="B79" s="91">
        <v>104</v>
      </c>
      <c r="C79" s="227"/>
      <c r="D79" s="228"/>
      <c r="E79" s="68"/>
    </row>
    <row r="80" spans="1:5" s="67" customFormat="1" x14ac:dyDescent="0.2">
      <c r="A80" s="90" t="s">
        <v>158</v>
      </c>
      <c r="B80" s="91">
        <v>105</v>
      </c>
      <c r="C80" s="252">
        <v>1604</v>
      </c>
      <c r="D80" s="253">
        <v>3875</v>
      </c>
      <c r="E80" s="68"/>
    </row>
    <row r="81" spans="1:6" s="67" customFormat="1" x14ac:dyDescent="0.2">
      <c r="A81" s="95" t="s">
        <v>159</v>
      </c>
      <c r="B81" s="86">
        <v>110</v>
      </c>
      <c r="C81" s="240">
        <f>C68-C74</f>
        <v>-1604</v>
      </c>
      <c r="D81" s="240">
        <f>D68-D74</f>
        <v>-3875</v>
      </c>
      <c r="E81" s="68"/>
    </row>
    <row r="82" spans="1:6" s="67" customFormat="1" x14ac:dyDescent="0.2">
      <c r="A82" s="88" t="s">
        <v>160</v>
      </c>
      <c r="B82" s="86">
        <v>120</v>
      </c>
      <c r="C82" s="241">
        <v>-365521</v>
      </c>
      <c r="D82" s="242">
        <v>-173410</v>
      </c>
      <c r="E82" s="68"/>
    </row>
    <row r="83" spans="1:6" s="67" customFormat="1" x14ac:dyDescent="0.2">
      <c r="A83" s="95" t="s">
        <v>161</v>
      </c>
      <c r="B83" s="86">
        <v>130</v>
      </c>
      <c r="C83" s="241">
        <v>272</v>
      </c>
      <c r="D83" s="242">
        <v>117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0">
        <f>C35+C66+C81+C82+C83</f>
        <v>-3836055</v>
      </c>
      <c r="D84" s="240">
        <f>D35+D66+D81+D82+D83</f>
        <v>-5037819</v>
      </c>
      <c r="E84" s="68"/>
    </row>
    <row r="85" spans="1:6" s="67" customFormat="1" x14ac:dyDescent="0.2">
      <c r="A85" s="93" t="s">
        <v>163</v>
      </c>
      <c r="B85" s="91">
        <v>150</v>
      </c>
      <c r="C85" s="243">
        <v>8114810</v>
      </c>
      <c r="D85" s="243">
        <v>17752691</v>
      </c>
      <c r="E85" s="68"/>
    </row>
    <row r="86" spans="1:6" s="67" customFormat="1" x14ac:dyDescent="0.2">
      <c r="A86" s="93" t="s">
        <v>164</v>
      </c>
      <c r="B86" s="91">
        <v>160</v>
      </c>
      <c r="C86" s="233">
        <f>C85+C84</f>
        <v>4278755</v>
      </c>
      <c r="D86" s="233">
        <f>D85+D84</f>
        <v>12714872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30" customFormat="1" x14ac:dyDescent="0.2">
      <c r="A88" s="155"/>
      <c r="B88" s="156"/>
      <c r="C88" s="156"/>
      <c r="D88" s="156"/>
      <c r="E88" s="5"/>
      <c r="F88" s="5"/>
    </row>
    <row r="89" spans="1:6" s="30" customFormat="1" x14ac:dyDescent="0.2">
      <c r="A89" s="155" t="s">
        <v>423</v>
      </c>
      <c r="B89" s="156"/>
      <c r="C89" s="156"/>
      <c r="D89" s="156"/>
      <c r="E89" s="5"/>
      <c r="F89" s="5"/>
    </row>
    <row r="90" spans="1:6" s="30" customFormat="1" ht="15" x14ac:dyDescent="0.35">
      <c r="A90" s="155" t="s">
        <v>424</v>
      </c>
      <c r="B90" s="154"/>
      <c r="C90" s="146" t="s">
        <v>425</v>
      </c>
      <c r="D90" s="146"/>
      <c r="E90" s="5"/>
      <c r="F90" s="5"/>
    </row>
    <row r="91" spans="1:6" s="30" customFormat="1" x14ac:dyDescent="0.2">
      <c r="A91" s="153"/>
      <c r="B91" s="62"/>
      <c r="C91" s="62"/>
      <c r="D91" s="72"/>
      <c r="E91" s="5"/>
      <c r="F91" s="5"/>
    </row>
    <row r="92" spans="1:6" s="30" customFormat="1" x14ac:dyDescent="0.2">
      <c r="A92" s="152"/>
      <c r="B92" s="6"/>
      <c r="C92" s="3"/>
      <c r="D92" s="10"/>
      <c r="E92" s="5"/>
      <c r="F92" s="5"/>
    </row>
    <row r="93" spans="1:6" s="30" customFormat="1" x14ac:dyDescent="0.2">
      <c r="A93" s="152" t="s">
        <v>405</v>
      </c>
      <c r="B93" s="15"/>
      <c r="C93" s="146" t="s">
        <v>406</v>
      </c>
      <c r="D93" s="251"/>
      <c r="E93" s="5"/>
      <c r="F93" s="5"/>
    </row>
    <row r="94" spans="1:6" s="6" customFormat="1" x14ac:dyDescent="0.2">
      <c r="A94" s="151" t="s">
        <v>165</v>
      </c>
      <c r="C94" s="3"/>
      <c r="D94" s="10"/>
      <c r="E94" s="5"/>
      <c r="F94" s="5"/>
    </row>
    <row r="95" spans="1:6" s="67" customFormat="1" x14ac:dyDescent="0.2">
      <c r="A95" s="72"/>
      <c r="B95" s="72"/>
      <c r="C95" s="72"/>
      <c r="D95" s="72"/>
      <c r="E95" s="68"/>
    </row>
    <row r="96" spans="1:6" s="67" customFormat="1" x14ac:dyDescent="0.2">
      <c r="A96" s="97"/>
      <c r="B96" s="98"/>
      <c r="E96" s="68"/>
    </row>
    <row r="97" spans="1:5" s="67" customFormat="1" x14ac:dyDescent="0.2">
      <c r="A97" s="99"/>
      <c r="C97" s="67" t="s">
        <v>407</v>
      </c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  <row r="104" spans="1:5" s="67" customFormat="1" x14ac:dyDescent="0.2">
      <c r="A104" s="99"/>
      <c r="E104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8"/>
  <sheetViews>
    <sheetView zoomScale="70" zoomScaleNormal="70" workbookViewId="0">
      <selection activeCell="A89" sqref="A89"/>
    </sheetView>
  </sheetViews>
  <sheetFormatPr defaultColWidth="9.42578125" defaultRowHeight="12" x14ac:dyDescent="0.2"/>
  <cols>
    <col min="1" max="1" width="73.71093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2.85546875" style="10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170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171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172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173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174</v>
      </c>
    </row>
    <row r="10" spans="1:12" x14ac:dyDescent="0.2">
      <c r="A10" s="107" t="s">
        <v>166</v>
      </c>
      <c r="B10" s="102"/>
      <c r="C10" s="108" t="s">
        <v>167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168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169</v>
      </c>
      <c r="B13" s="102"/>
      <c r="C13" s="110" t="str">
        <f>Ф1!C20</f>
        <v>March 31, 2025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175</v>
      </c>
    </row>
    <row r="15" spans="1:12" s="114" customFormat="1" ht="38.25" customHeight="1" x14ac:dyDescent="0.2">
      <c r="A15" s="263" t="s">
        <v>176</v>
      </c>
      <c r="B15" s="263" t="s">
        <v>98</v>
      </c>
      <c r="C15" s="265" t="s">
        <v>408</v>
      </c>
      <c r="D15" s="266"/>
      <c r="E15" s="266"/>
      <c r="F15" s="266"/>
      <c r="G15" s="266"/>
      <c r="H15" s="267"/>
      <c r="I15" s="263" t="s">
        <v>183</v>
      </c>
      <c r="J15" s="263" t="s">
        <v>184</v>
      </c>
      <c r="K15" s="263" t="s">
        <v>185</v>
      </c>
      <c r="L15" s="105"/>
    </row>
    <row r="16" spans="1:12" s="114" customFormat="1" ht="48" x14ac:dyDescent="0.2">
      <c r="A16" s="264"/>
      <c r="B16" s="264"/>
      <c r="C16" s="115" t="s">
        <v>177</v>
      </c>
      <c r="D16" s="115" t="s">
        <v>178</v>
      </c>
      <c r="E16" s="115" t="s">
        <v>179</v>
      </c>
      <c r="F16" s="115" t="s">
        <v>180</v>
      </c>
      <c r="G16" s="115" t="s">
        <v>181</v>
      </c>
      <c r="H16" s="115" t="s">
        <v>182</v>
      </c>
      <c r="I16" s="264"/>
      <c r="J16" s="264"/>
      <c r="K16" s="264"/>
      <c r="L16" s="105"/>
    </row>
    <row r="17" spans="1:12" s="121" customFormat="1" x14ac:dyDescent="0.2">
      <c r="A17" s="116" t="s">
        <v>186</v>
      </c>
      <c r="B17" s="117" t="s">
        <v>0</v>
      </c>
      <c r="C17" s="118">
        <v>4405169</v>
      </c>
      <c r="D17" s="118"/>
      <c r="E17" s="118"/>
      <c r="F17" s="118">
        <v>-437908</v>
      </c>
      <c r="G17" s="118">
        <v>89810488</v>
      </c>
      <c r="H17" s="118"/>
      <c r="I17" s="119">
        <f t="shared" ref="I17:I22" si="0">SUM(C17:H17)</f>
        <v>93777749</v>
      </c>
      <c r="J17" s="119"/>
      <c r="K17" s="119">
        <f t="shared" ref="K17:K22" si="1">I17+J17</f>
        <v>93777749</v>
      </c>
      <c r="L17" s="120"/>
    </row>
    <row r="18" spans="1:12" x14ac:dyDescent="0.2">
      <c r="A18" s="122" t="s">
        <v>187</v>
      </c>
      <c r="B18" s="123" t="s">
        <v>1</v>
      </c>
      <c r="C18" s="124"/>
      <c r="D18" s="124"/>
      <c r="E18" s="124"/>
      <c r="F18" s="124"/>
      <c r="G18" s="124"/>
      <c r="H18" s="124"/>
      <c r="I18" s="119">
        <f t="shared" si="0"/>
        <v>0</v>
      </c>
      <c r="J18" s="119"/>
      <c r="K18" s="119">
        <f t="shared" si="1"/>
        <v>0</v>
      </c>
    </row>
    <row r="19" spans="1:12" x14ac:dyDescent="0.2">
      <c r="A19" s="122" t="s">
        <v>188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f t="shared" ref="F19:G19" si="2">F17+F18</f>
        <v>-437908</v>
      </c>
      <c r="G19" s="125">
        <f t="shared" si="2"/>
        <v>89810488</v>
      </c>
      <c r="H19" s="125">
        <v>0</v>
      </c>
      <c r="I19" s="119">
        <f t="shared" si="0"/>
        <v>93777749</v>
      </c>
      <c r="J19" s="119">
        <v>0</v>
      </c>
      <c r="K19" s="119">
        <f t="shared" si="1"/>
        <v>93777749</v>
      </c>
    </row>
    <row r="20" spans="1:12" x14ac:dyDescent="0.2">
      <c r="A20" s="122" t="s">
        <v>189</v>
      </c>
      <c r="B20" s="123" t="s">
        <v>17</v>
      </c>
      <c r="C20" s="125">
        <v>0</v>
      </c>
      <c r="D20" s="125">
        <v>0</v>
      </c>
      <c r="E20" s="125">
        <v>0</v>
      </c>
      <c r="F20" s="125">
        <f t="shared" ref="F20:G20" si="3">F21+F22</f>
        <v>-1852</v>
      </c>
      <c r="G20" s="125">
        <f t="shared" si="3"/>
        <v>2901260</v>
      </c>
      <c r="H20" s="125">
        <v>0</v>
      </c>
      <c r="I20" s="119">
        <f t="shared" si="0"/>
        <v>2899408</v>
      </c>
      <c r="J20" s="119">
        <v>0</v>
      </c>
      <c r="K20" s="119">
        <f t="shared" si="1"/>
        <v>2899408</v>
      </c>
    </row>
    <row r="21" spans="1:12" x14ac:dyDescent="0.2">
      <c r="A21" s="122" t="s">
        <v>190</v>
      </c>
      <c r="B21" s="123" t="s">
        <v>39</v>
      </c>
      <c r="C21" s="244"/>
      <c r="D21" s="244"/>
      <c r="E21" s="244"/>
      <c r="F21" s="244"/>
      <c r="G21" s="244">
        <v>2939845</v>
      </c>
      <c r="H21" s="118"/>
      <c r="I21" s="119">
        <f t="shared" si="0"/>
        <v>2939845</v>
      </c>
      <c r="J21" s="119"/>
      <c r="K21" s="119">
        <f t="shared" si="1"/>
        <v>2939845</v>
      </c>
    </row>
    <row r="22" spans="1:12" x14ac:dyDescent="0.2">
      <c r="A22" s="122" t="s">
        <v>191</v>
      </c>
      <c r="B22" s="123" t="s">
        <v>40</v>
      </c>
      <c r="C22" s="125">
        <v>0</v>
      </c>
      <c r="D22" s="125">
        <v>0</v>
      </c>
      <c r="E22" s="125">
        <v>0</v>
      </c>
      <c r="F22" s="125">
        <f t="shared" ref="F22:G22" si="4">SUM(F24:F32)</f>
        <v>-1852</v>
      </c>
      <c r="G22" s="125">
        <f t="shared" si="4"/>
        <v>-38585</v>
      </c>
      <c r="H22" s="125">
        <v>0</v>
      </c>
      <c r="I22" s="119">
        <f t="shared" si="0"/>
        <v>-40437</v>
      </c>
      <c r="J22" s="126">
        <v>0</v>
      </c>
      <c r="K22" s="119">
        <f t="shared" si="1"/>
        <v>-40437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192</v>
      </c>
      <c r="B24" s="123" t="s">
        <v>41</v>
      </c>
      <c r="C24" s="244"/>
      <c r="D24" s="244"/>
      <c r="E24" s="244"/>
      <c r="F24" s="124"/>
      <c r="G24" s="244"/>
      <c r="H24" s="244"/>
      <c r="I24" s="125"/>
      <c r="J24" s="245"/>
      <c r="K24" s="246">
        <f>SUM(C25+D24+E24+F24+H24+J24)</f>
        <v>0</v>
      </c>
    </row>
    <row r="25" spans="1:12" ht="24" x14ac:dyDescent="0.2">
      <c r="A25" s="122" t="s">
        <v>193</v>
      </c>
      <c r="B25" s="123" t="s">
        <v>42</v>
      </c>
      <c r="C25" s="244"/>
      <c r="D25" s="244"/>
      <c r="E25" s="244"/>
      <c r="F25" s="124"/>
      <c r="G25" s="124"/>
      <c r="H25" s="124"/>
      <c r="I25" s="125">
        <f>SUM(C25:H25)</f>
        <v>0</v>
      </c>
      <c r="J25" s="119"/>
      <c r="K25" s="246">
        <f t="shared" ref="K25:K32" si="5">SUM(C26+D25+E25+F25+H25+J25)</f>
        <v>0</v>
      </c>
    </row>
    <row r="26" spans="1:12" x14ac:dyDescent="0.2">
      <c r="A26" s="122" t="s">
        <v>194</v>
      </c>
      <c r="B26" s="123" t="s">
        <v>43</v>
      </c>
      <c r="C26" s="244"/>
      <c r="D26" s="244"/>
      <c r="E26" s="244"/>
      <c r="F26" s="124"/>
      <c r="G26" s="124"/>
      <c r="H26" s="124"/>
      <c r="I26" s="125"/>
      <c r="J26" s="245"/>
      <c r="K26" s="246">
        <f t="shared" si="5"/>
        <v>0</v>
      </c>
    </row>
    <row r="27" spans="1:12" ht="24" x14ac:dyDescent="0.2">
      <c r="A27" s="122" t="s">
        <v>195</v>
      </c>
      <c r="B27" s="123" t="s">
        <v>44</v>
      </c>
      <c r="C27" s="244"/>
      <c r="D27" s="244"/>
      <c r="E27" s="244"/>
      <c r="F27" s="124"/>
      <c r="G27" s="124"/>
      <c r="H27" s="124"/>
      <c r="I27" s="125">
        <f t="shared" ref="I27:I33" si="6">SUM(C27:H27)</f>
        <v>0</v>
      </c>
      <c r="J27" s="119"/>
      <c r="K27" s="246">
        <f t="shared" si="5"/>
        <v>0</v>
      </c>
    </row>
    <row r="28" spans="1:12" x14ac:dyDescent="0.2">
      <c r="A28" s="122" t="s">
        <v>196</v>
      </c>
      <c r="B28" s="123" t="s">
        <v>45</v>
      </c>
      <c r="C28" s="244"/>
      <c r="D28" s="244"/>
      <c r="E28" s="244"/>
      <c r="F28" s="124"/>
      <c r="G28" s="124">
        <v>-38585</v>
      </c>
      <c r="H28" s="124"/>
      <c r="I28" s="125">
        <f t="shared" si="6"/>
        <v>-38585</v>
      </c>
      <c r="J28" s="119"/>
      <c r="K28" s="246">
        <f>SUM(C29+D28+E28+F28+H28+J28+I28)</f>
        <v>-38585</v>
      </c>
    </row>
    <row r="29" spans="1:12" x14ac:dyDescent="0.2">
      <c r="A29" s="122" t="s">
        <v>197</v>
      </c>
      <c r="B29" s="123" t="s">
        <v>46</v>
      </c>
      <c r="C29" s="244"/>
      <c r="D29" s="244"/>
      <c r="E29" s="244"/>
      <c r="F29" s="124"/>
      <c r="G29" s="124"/>
      <c r="H29" s="124"/>
      <c r="I29" s="125">
        <f t="shared" si="6"/>
        <v>0</v>
      </c>
      <c r="J29" s="119"/>
      <c r="K29" s="246">
        <f t="shared" si="5"/>
        <v>0</v>
      </c>
    </row>
    <row r="30" spans="1:12" x14ac:dyDescent="0.2">
      <c r="A30" s="122" t="s">
        <v>198</v>
      </c>
      <c r="B30" s="123" t="s">
        <v>47</v>
      </c>
      <c r="C30" s="244"/>
      <c r="D30" s="244"/>
      <c r="E30" s="244"/>
      <c r="F30" s="124"/>
      <c r="G30" s="124"/>
      <c r="H30" s="124"/>
      <c r="I30" s="125">
        <f t="shared" si="6"/>
        <v>0</v>
      </c>
      <c r="J30" s="119"/>
      <c r="K30" s="246">
        <f t="shared" si="5"/>
        <v>0</v>
      </c>
    </row>
    <row r="31" spans="1:12" x14ac:dyDescent="0.2">
      <c r="A31" s="122" t="s">
        <v>199</v>
      </c>
      <c r="B31" s="123" t="s">
        <v>48</v>
      </c>
      <c r="C31" s="124"/>
      <c r="D31" s="124"/>
      <c r="E31" s="124"/>
      <c r="F31" s="124"/>
      <c r="G31" s="124"/>
      <c r="H31" s="124"/>
      <c r="I31" s="125">
        <f t="shared" si="6"/>
        <v>0</v>
      </c>
      <c r="J31" s="119"/>
      <c r="K31" s="246">
        <f t="shared" si="5"/>
        <v>0</v>
      </c>
    </row>
    <row r="32" spans="1:12" s="134" customFormat="1" x14ac:dyDescent="0.2">
      <c r="A32" s="128" t="s">
        <v>200</v>
      </c>
      <c r="B32" s="129" t="s">
        <v>49</v>
      </c>
      <c r="C32" s="247"/>
      <c r="D32" s="247"/>
      <c r="E32" s="247"/>
      <c r="F32" s="130">
        <v>-1852</v>
      </c>
      <c r="G32" s="130"/>
      <c r="H32" s="130"/>
      <c r="I32" s="131">
        <f t="shared" si="6"/>
        <v>-1852</v>
      </c>
      <c r="J32" s="132"/>
      <c r="K32" s="246">
        <f t="shared" si="5"/>
        <v>-1852</v>
      </c>
      <c r="L32" s="133"/>
    </row>
    <row r="33" spans="1:11" x14ac:dyDescent="0.2">
      <c r="A33" s="122" t="s">
        <v>201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f t="shared" ref="G33" si="7">SUM(G35+G40+G41+G42+G43+G44+G45+G46+G47)</f>
        <v>-8766348</v>
      </c>
      <c r="H33" s="135">
        <v>0</v>
      </c>
      <c r="I33" s="125">
        <f t="shared" si="6"/>
        <v>-8766348</v>
      </c>
      <c r="J33" s="126">
        <v>0</v>
      </c>
      <c r="K33" s="125">
        <f>SUM(C33+D33+E33+F33+H33+J33+I33)</f>
        <v>-8766348</v>
      </c>
    </row>
    <row r="34" spans="1:11" x14ac:dyDescent="0.2">
      <c r="A34" s="122" t="s">
        <v>202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/>
    </row>
    <row r="35" spans="1:11" x14ac:dyDescent="0.2">
      <c r="A35" s="122" t="s">
        <v>203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f>SUM(C35:H35)</f>
        <v>0</v>
      </c>
      <c r="J35" s="126">
        <v>0</v>
      </c>
      <c r="K35" s="125">
        <f>SUM(C35+D35+E35+F35+H35+J35)</f>
        <v>0</v>
      </c>
    </row>
    <row r="36" spans="1:11" x14ac:dyDescent="0.2">
      <c r="A36" s="122" t="s">
        <v>202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/>
    </row>
    <row r="37" spans="1:11" x14ac:dyDescent="0.2">
      <c r="A37" s="122" t="s">
        <v>204</v>
      </c>
      <c r="B37" s="123"/>
      <c r="C37" s="124"/>
      <c r="D37" s="124"/>
      <c r="E37" s="124"/>
      <c r="F37" s="124"/>
      <c r="G37" s="124"/>
      <c r="H37" s="124"/>
      <c r="I37" s="125">
        <f>SUM(C37:H37)</f>
        <v>0</v>
      </c>
      <c r="J37" s="119"/>
      <c r="K37" s="125">
        <f>SUM(C37+D37+E37+F37+H37+J37)</f>
        <v>0</v>
      </c>
    </row>
    <row r="38" spans="1:11" ht="24" x14ac:dyDescent="0.2">
      <c r="A38" s="122" t="s">
        <v>205</v>
      </c>
      <c r="B38" s="123"/>
      <c r="C38" s="124"/>
      <c r="D38" s="124"/>
      <c r="E38" s="124"/>
      <c r="F38" s="124"/>
      <c r="G38" s="124"/>
      <c r="H38" s="124"/>
      <c r="I38" s="125">
        <f t="shared" ref="I38:I47" si="8">SUM(C38:H38)</f>
        <v>0</v>
      </c>
      <c r="J38" s="119"/>
      <c r="K38" s="125">
        <f t="shared" ref="K38:K48" si="9">SUM(C38+D38+E38+F38+H38+J38)</f>
        <v>0</v>
      </c>
    </row>
    <row r="39" spans="1:11" x14ac:dyDescent="0.2">
      <c r="A39" s="122" t="s">
        <v>206</v>
      </c>
      <c r="B39" s="123"/>
      <c r="C39" s="124"/>
      <c r="D39" s="124"/>
      <c r="E39" s="124"/>
      <c r="F39" s="124"/>
      <c r="G39" s="124"/>
      <c r="H39" s="124"/>
      <c r="I39" s="125">
        <f t="shared" si="8"/>
        <v>0</v>
      </c>
      <c r="J39" s="119"/>
      <c r="K39" s="125">
        <f t="shared" si="9"/>
        <v>0</v>
      </c>
    </row>
    <row r="40" spans="1:11" x14ac:dyDescent="0.2">
      <c r="A40" s="122" t="s">
        <v>207</v>
      </c>
      <c r="B40" s="123" t="s">
        <v>52</v>
      </c>
      <c r="C40" s="124"/>
      <c r="D40" s="124"/>
      <c r="E40" s="124"/>
      <c r="F40" s="124"/>
      <c r="G40" s="124"/>
      <c r="H40" s="124"/>
      <c r="I40" s="125">
        <f t="shared" si="8"/>
        <v>0</v>
      </c>
      <c r="J40" s="119"/>
      <c r="K40" s="125">
        <f t="shared" si="9"/>
        <v>0</v>
      </c>
    </row>
    <row r="41" spans="1:11" x14ac:dyDescent="0.2">
      <c r="A41" s="122" t="s">
        <v>208</v>
      </c>
      <c r="B41" s="123" t="s">
        <v>53</v>
      </c>
      <c r="C41" s="124"/>
      <c r="D41" s="124"/>
      <c r="E41" s="124"/>
      <c r="F41" s="124"/>
      <c r="G41" s="124"/>
      <c r="H41" s="124"/>
      <c r="I41" s="125">
        <f t="shared" si="8"/>
        <v>0</v>
      </c>
      <c r="J41" s="119"/>
      <c r="K41" s="125">
        <f t="shared" si="9"/>
        <v>0</v>
      </c>
    </row>
    <row r="42" spans="1:11" x14ac:dyDescent="0.2">
      <c r="A42" s="122" t="s">
        <v>209</v>
      </c>
      <c r="B42" s="123" t="s">
        <v>54</v>
      </c>
      <c r="C42" s="124"/>
      <c r="D42" s="124"/>
      <c r="E42" s="124"/>
      <c r="F42" s="124"/>
      <c r="G42" s="124"/>
      <c r="H42" s="124"/>
      <c r="I42" s="125">
        <f t="shared" si="8"/>
        <v>0</v>
      </c>
      <c r="J42" s="119"/>
      <c r="K42" s="125">
        <f t="shared" si="9"/>
        <v>0</v>
      </c>
    </row>
    <row r="43" spans="1:11" x14ac:dyDescent="0.2">
      <c r="A43" s="122" t="s">
        <v>210</v>
      </c>
      <c r="B43" s="123" t="s">
        <v>55</v>
      </c>
      <c r="C43" s="124"/>
      <c r="D43" s="124"/>
      <c r="E43" s="124"/>
      <c r="F43" s="124"/>
      <c r="G43" s="124"/>
      <c r="H43" s="124"/>
      <c r="I43" s="125">
        <f t="shared" si="8"/>
        <v>0</v>
      </c>
      <c r="J43" s="119"/>
      <c r="K43" s="125">
        <f t="shared" si="9"/>
        <v>0</v>
      </c>
    </row>
    <row r="44" spans="1:11" x14ac:dyDescent="0.2">
      <c r="A44" s="122" t="s">
        <v>211</v>
      </c>
      <c r="B44" s="123" t="s">
        <v>56</v>
      </c>
      <c r="C44" s="124"/>
      <c r="D44" s="124"/>
      <c r="E44" s="124"/>
      <c r="F44" s="124"/>
      <c r="G44" s="124">
        <v>-8766348</v>
      </c>
      <c r="H44" s="124"/>
      <c r="I44" s="125">
        <f t="shared" si="8"/>
        <v>-8766348</v>
      </c>
      <c r="J44" s="119"/>
      <c r="K44" s="125">
        <f>SUM(C44+D44+E44+F44+H44+J44+I44)</f>
        <v>-8766348</v>
      </c>
    </row>
    <row r="45" spans="1:11" x14ac:dyDescent="0.2">
      <c r="A45" s="122" t="s">
        <v>212</v>
      </c>
      <c r="B45" s="123" t="s">
        <v>57</v>
      </c>
      <c r="C45" s="124"/>
      <c r="D45" s="124"/>
      <c r="E45" s="124"/>
      <c r="F45" s="124"/>
      <c r="G45" s="124"/>
      <c r="H45" s="124"/>
      <c r="I45" s="125">
        <f t="shared" si="8"/>
        <v>0</v>
      </c>
      <c r="J45" s="119"/>
      <c r="K45" s="125">
        <f t="shared" si="9"/>
        <v>0</v>
      </c>
    </row>
    <row r="46" spans="1:11" x14ac:dyDescent="0.2">
      <c r="A46" s="122" t="s">
        <v>213</v>
      </c>
      <c r="B46" s="123" t="s">
        <v>58</v>
      </c>
      <c r="C46" s="124"/>
      <c r="D46" s="124"/>
      <c r="E46" s="124"/>
      <c r="F46" s="124"/>
      <c r="G46" s="124"/>
      <c r="H46" s="124"/>
      <c r="I46" s="125">
        <f t="shared" si="8"/>
        <v>0</v>
      </c>
      <c r="J46" s="119"/>
      <c r="K46" s="125">
        <f t="shared" si="9"/>
        <v>0</v>
      </c>
    </row>
    <row r="47" spans="1:11" ht="24" x14ac:dyDescent="0.2">
      <c r="A47" s="122" t="s">
        <v>214</v>
      </c>
      <c r="B47" s="123" t="s">
        <v>59</v>
      </c>
      <c r="C47" s="124"/>
      <c r="D47" s="124"/>
      <c r="E47" s="124"/>
      <c r="F47" s="124"/>
      <c r="G47" s="124"/>
      <c r="H47" s="124"/>
      <c r="I47" s="125">
        <f t="shared" si="8"/>
        <v>0</v>
      </c>
      <c r="J47" s="119"/>
      <c r="K47" s="125">
        <f t="shared" si="9"/>
        <v>0</v>
      </c>
    </row>
    <row r="48" spans="1:11" x14ac:dyDescent="0.2">
      <c r="A48" s="122" t="s">
        <v>215</v>
      </c>
      <c r="B48" s="123" t="s">
        <v>60</v>
      </c>
      <c r="C48" s="124"/>
      <c r="D48" s="124"/>
      <c r="E48" s="124"/>
      <c r="F48" s="124"/>
      <c r="G48" s="124"/>
      <c r="H48" s="124"/>
      <c r="I48" s="125">
        <f t="shared" ref="I48" si="10">SUM(C48:H48)</f>
        <v>0</v>
      </c>
      <c r="J48" s="119"/>
      <c r="K48" s="125">
        <f t="shared" si="9"/>
        <v>0</v>
      </c>
    </row>
    <row r="49" spans="1:13" s="121" customFormat="1" ht="24" x14ac:dyDescent="0.2">
      <c r="A49" s="116" t="s">
        <v>216</v>
      </c>
      <c r="B49" s="117" t="s">
        <v>61</v>
      </c>
      <c r="C49" s="250">
        <f t="shared" ref="C49:K49" si="11">SUM(C19+C20+C33)</f>
        <v>4405169</v>
      </c>
      <c r="D49" s="250">
        <f t="shared" si="11"/>
        <v>0</v>
      </c>
      <c r="E49" s="250">
        <f t="shared" si="11"/>
        <v>0</v>
      </c>
      <c r="F49" s="250">
        <f t="shared" si="11"/>
        <v>-439760</v>
      </c>
      <c r="G49" s="250">
        <f t="shared" si="11"/>
        <v>83945400</v>
      </c>
      <c r="H49" s="250">
        <f t="shared" si="11"/>
        <v>0</v>
      </c>
      <c r="I49" s="250">
        <f t="shared" si="11"/>
        <v>87910809</v>
      </c>
      <c r="J49" s="250">
        <f t="shared" si="11"/>
        <v>0</v>
      </c>
      <c r="K49" s="250">
        <f t="shared" si="11"/>
        <v>87910809</v>
      </c>
      <c r="L49" s="120"/>
    </row>
    <row r="50" spans="1:13" x14ac:dyDescent="0.2">
      <c r="A50" s="122" t="s">
        <v>187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217</v>
      </c>
      <c r="B51" s="123"/>
      <c r="C51" s="248"/>
      <c r="D51" s="248"/>
      <c r="E51" s="248"/>
      <c r="F51" s="248"/>
      <c r="G51" s="248"/>
      <c r="H51" s="248"/>
      <c r="I51" s="249"/>
      <c r="J51" s="249"/>
      <c r="K51" s="249">
        <v>0</v>
      </c>
    </row>
    <row r="52" spans="1:13" ht="12.75" x14ac:dyDescent="0.2">
      <c r="A52" s="27" t="s">
        <v>218</v>
      </c>
      <c r="B52" s="123"/>
      <c r="C52" s="248"/>
      <c r="D52" s="248"/>
      <c r="E52" s="248"/>
      <c r="F52" s="248"/>
      <c r="G52" s="248"/>
      <c r="H52" s="248"/>
      <c r="I52" s="249"/>
      <c r="J52" s="249"/>
      <c r="K52" s="249">
        <v>0</v>
      </c>
    </row>
    <row r="53" spans="1:13" ht="12.75" x14ac:dyDescent="0.2">
      <c r="A53" s="27" t="s">
        <v>219</v>
      </c>
      <c r="B53" s="123"/>
      <c r="C53" s="248"/>
      <c r="D53" s="248"/>
      <c r="E53" s="248"/>
      <c r="F53" s="248"/>
      <c r="G53" s="248"/>
      <c r="H53" s="248"/>
      <c r="I53" s="249"/>
      <c r="J53" s="249"/>
      <c r="K53" s="249">
        <v>0</v>
      </c>
    </row>
    <row r="54" spans="1:13" x14ac:dyDescent="0.2">
      <c r="A54" s="122" t="s">
        <v>220</v>
      </c>
      <c r="B54" s="123" t="s">
        <v>63</v>
      </c>
      <c r="C54" s="135"/>
      <c r="D54" s="135"/>
      <c r="E54" s="135">
        <v>0</v>
      </c>
      <c r="F54" s="135">
        <f t="shared" ref="F54:G54" si="12">F49+F50</f>
        <v>-439760</v>
      </c>
      <c r="G54" s="135">
        <f t="shared" si="12"/>
        <v>83945400</v>
      </c>
      <c r="H54" s="135">
        <v>0</v>
      </c>
      <c r="I54" s="125">
        <f t="shared" ref="I54:I83" si="13">SUM(C54:H54)</f>
        <v>83505640</v>
      </c>
      <c r="J54" s="126">
        <f>J49+J50</f>
        <v>0</v>
      </c>
      <c r="K54" s="125">
        <f t="shared" ref="K54:K84" si="14">I54+J54</f>
        <v>83505640</v>
      </c>
    </row>
    <row r="55" spans="1:13" x14ac:dyDescent="0.2">
      <c r="A55" s="122" t="s">
        <v>221</v>
      </c>
      <c r="B55" s="123" t="s">
        <v>35</v>
      </c>
      <c r="C55" s="135">
        <v>4405169</v>
      </c>
      <c r="D55" s="135">
        <v>0</v>
      </c>
      <c r="E55" s="135">
        <v>0</v>
      </c>
      <c r="F55" s="135">
        <f t="shared" ref="F55:G55" si="15">F56+F57</f>
        <v>1352</v>
      </c>
      <c r="G55" s="135">
        <f t="shared" si="15"/>
        <v>1479089</v>
      </c>
      <c r="H55" s="135">
        <v>0</v>
      </c>
      <c r="I55" s="125">
        <f t="shared" si="13"/>
        <v>5885610</v>
      </c>
      <c r="J55" s="126">
        <f>J56+J57</f>
        <v>0</v>
      </c>
      <c r="K55" s="125">
        <f t="shared" si="14"/>
        <v>5885610</v>
      </c>
    </row>
    <row r="56" spans="1:13" x14ac:dyDescent="0.2">
      <c r="A56" s="122" t="s">
        <v>222</v>
      </c>
      <c r="B56" s="123" t="s">
        <v>64</v>
      </c>
      <c r="C56" s="124">
        <v>0</v>
      </c>
      <c r="D56" s="244">
        <v>0</v>
      </c>
      <c r="E56" s="244"/>
      <c r="F56" s="244"/>
      <c r="G56" s="118">
        <v>1479089</v>
      </c>
      <c r="H56" s="118"/>
      <c r="I56" s="125">
        <f t="shared" si="13"/>
        <v>1479089</v>
      </c>
      <c r="J56" s="119"/>
      <c r="K56" s="125">
        <f t="shared" si="14"/>
        <v>1479089</v>
      </c>
      <c r="M56" s="137"/>
    </row>
    <row r="57" spans="1:13" x14ac:dyDescent="0.2">
      <c r="A57" s="122" t="s">
        <v>223</v>
      </c>
      <c r="B57" s="123" t="s">
        <v>65</v>
      </c>
      <c r="C57" s="125"/>
      <c r="D57" s="125"/>
      <c r="E57" s="125">
        <v>0</v>
      </c>
      <c r="F57" s="125">
        <f t="shared" ref="F57:G57" si="16">SUM(F59:F67)</f>
        <v>1352</v>
      </c>
      <c r="G57" s="125">
        <f t="shared" si="16"/>
        <v>0</v>
      </c>
      <c r="H57" s="125">
        <v>0</v>
      </c>
      <c r="I57" s="125">
        <f t="shared" si="13"/>
        <v>1352</v>
      </c>
      <c r="J57" s="126">
        <f>SUM(J59:J67)</f>
        <v>0</v>
      </c>
      <c r="K57" s="125">
        <f t="shared" si="14"/>
        <v>1352</v>
      </c>
    </row>
    <row r="58" spans="1:13" x14ac:dyDescent="0.2">
      <c r="A58" s="122" t="s">
        <v>202</v>
      </c>
      <c r="B58" s="123"/>
      <c r="C58" s="124"/>
      <c r="D58" s="124"/>
      <c r="E58" s="124"/>
      <c r="F58" s="124"/>
      <c r="G58" s="124"/>
      <c r="H58" s="124"/>
      <c r="I58" s="125">
        <f t="shared" si="13"/>
        <v>0</v>
      </c>
      <c r="J58" s="127"/>
      <c r="K58" s="125">
        <f t="shared" si="14"/>
        <v>0</v>
      </c>
    </row>
    <row r="59" spans="1:13" ht="24" x14ac:dyDescent="0.2">
      <c r="A59" s="122" t="s">
        <v>192</v>
      </c>
      <c r="B59" s="123" t="s">
        <v>66</v>
      </c>
      <c r="C59" s="244"/>
      <c r="D59" s="244"/>
      <c r="E59" s="244"/>
      <c r="F59" s="124"/>
      <c r="G59" s="244"/>
      <c r="H59" s="244"/>
      <c r="I59" s="125">
        <f t="shared" si="13"/>
        <v>0</v>
      </c>
      <c r="J59" s="119"/>
      <c r="K59" s="125">
        <f t="shared" si="14"/>
        <v>0</v>
      </c>
    </row>
    <row r="60" spans="1:13" ht="24" x14ac:dyDescent="0.2">
      <c r="A60" s="122" t="s">
        <v>193</v>
      </c>
      <c r="B60" s="123" t="s">
        <v>67</v>
      </c>
      <c r="C60" s="124"/>
      <c r="D60" s="124"/>
      <c r="E60" s="124"/>
      <c r="F60" s="124"/>
      <c r="G60" s="124"/>
      <c r="H60" s="124"/>
      <c r="I60" s="125">
        <f t="shared" si="13"/>
        <v>0</v>
      </c>
      <c r="J60" s="119"/>
      <c r="K60" s="125">
        <f t="shared" si="14"/>
        <v>0</v>
      </c>
    </row>
    <row r="61" spans="1:13" x14ac:dyDescent="0.2">
      <c r="A61" s="122" t="s">
        <v>194</v>
      </c>
      <c r="B61" s="123" t="s">
        <v>68</v>
      </c>
      <c r="C61" s="244"/>
      <c r="D61" s="244"/>
      <c r="E61" s="244"/>
      <c r="F61" s="124"/>
      <c r="G61" s="244"/>
      <c r="H61" s="244"/>
      <c r="I61" s="125">
        <f t="shared" si="13"/>
        <v>0</v>
      </c>
      <c r="J61" s="119"/>
      <c r="K61" s="125">
        <f t="shared" si="14"/>
        <v>0</v>
      </c>
    </row>
    <row r="62" spans="1:13" ht="24" x14ac:dyDescent="0.2">
      <c r="A62" s="122" t="s">
        <v>195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13"/>
        <v>0</v>
      </c>
      <c r="J62" s="119"/>
      <c r="K62" s="125">
        <f t="shared" si="14"/>
        <v>0</v>
      </c>
    </row>
    <row r="63" spans="1:13" x14ac:dyDescent="0.2">
      <c r="A63" s="122" t="s">
        <v>196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13"/>
        <v>0</v>
      </c>
      <c r="J63" s="119"/>
      <c r="K63" s="125">
        <f t="shared" si="14"/>
        <v>0</v>
      </c>
    </row>
    <row r="64" spans="1:13" x14ac:dyDescent="0.2">
      <c r="A64" s="122" t="s">
        <v>197</v>
      </c>
      <c r="B64" s="123" t="s">
        <v>71</v>
      </c>
      <c r="C64" s="244"/>
      <c r="D64" s="244"/>
      <c r="E64" s="124"/>
      <c r="F64" s="124"/>
      <c r="G64" s="244"/>
      <c r="H64" s="244"/>
      <c r="I64" s="125">
        <f t="shared" si="13"/>
        <v>0</v>
      </c>
      <c r="J64" s="119"/>
      <c r="K64" s="125">
        <f t="shared" si="14"/>
        <v>0</v>
      </c>
    </row>
    <row r="65" spans="1:11" ht="23.25" customHeight="1" x14ac:dyDescent="0.2">
      <c r="A65" s="122" t="s">
        <v>198</v>
      </c>
      <c r="B65" s="123" t="s">
        <v>72</v>
      </c>
      <c r="C65" s="244"/>
      <c r="D65" s="244"/>
      <c r="E65" s="244"/>
      <c r="F65" s="124"/>
      <c r="G65" s="244"/>
      <c r="H65" s="244"/>
      <c r="I65" s="125">
        <f t="shared" si="13"/>
        <v>0</v>
      </c>
      <c r="J65" s="119"/>
      <c r="K65" s="125">
        <f t="shared" si="14"/>
        <v>0</v>
      </c>
    </row>
    <row r="66" spans="1:11" x14ac:dyDescent="0.2">
      <c r="A66" s="122" t="s">
        <v>199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13"/>
        <v>0</v>
      </c>
      <c r="J66" s="119"/>
      <c r="K66" s="125">
        <f t="shared" si="14"/>
        <v>0</v>
      </c>
    </row>
    <row r="67" spans="1:11" x14ac:dyDescent="0.2">
      <c r="A67" s="122" t="s">
        <v>200</v>
      </c>
      <c r="B67" s="123" t="s">
        <v>74</v>
      </c>
      <c r="C67" s="244"/>
      <c r="D67" s="244"/>
      <c r="E67" s="244"/>
      <c r="F67" s="124">
        <v>1352</v>
      </c>
      <c r="G67" s="244"/>
      <c r="H67" s="244"/>
      <c r="I67" s="125">
        <f t="shared" si="13"/>
        <v>1352</v>
      </c>
      <c r="J67" s="119"/>
      <c r="K67" s="125">
        <f t="shared" si="14"/>
        <v>1352</v>
      </c>
    </row>
    <row r="68" spans="1:11" x14ac:dyDescent="0.2">
      <c r="A68" s="122" t="s">
        <v>224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f>SUM(G79)</f>
        <v>0</v>
      </c>
      <c r="H68" s="135">
        <v>0</v>
      </c>
      <c r="I68" s="125">
        <f t="shared" si="13"/>
        <v>0</v>
      </c>
      <c r="J68" s="126">
        <f>SUM(J70+J75+J76+J77+J78+J79+J80+J81+J82)</f>
        <v>0</v>
      </c>
      <c r="K68" s="125">
        <f t="shared" si="14"/>
        <v>0</v>
      </c>
    </row>
    <row r="69" spans="1:11" x14ac:dyDescent="0.2">
      <c r="A69" s="122" t="s">
        <v>202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4"/>
        <v>0</v>
      </c>
    </row>
    <row r="70" spans="1:11" x14ac:dyDescent="0.2">
      <c r="A70" s="122" t="s">
        <v>203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13"/>
        <v>0</v>
      </c>
      <c r="J70" s="126">
        <f>SUM(J72:J74)</f>
        <v>0</v>
      </c>
      <c r="K70" s="125">
        <f t="shared" si="14"/>
        <v>0</v>
      </c>
    </row>
    <row r="71" spans="1:11" x14ac:dyDescent="0.2">
      <c r="A71" s="122" t="s">
        <v>202</v>
      </c>
      <c r="B71" s="123"/>
      <c r="C71" s="136">
        <v>0</v>
      </c>
      <c r="D71" s="136">
        <v>0</v>
      </c>
      <c r="E71" s="136"/>
      <c r="F71" s="136"/>
      <c r="G71" s="136"/>
      <c r="H71" s="136"/>
      <c r="I71" s="125"/>
      <c r="J71" s="127"/>
      <c r="K71" s="125">
        <f t="shared" si="14"/>
        <v>0</v>
      </c>
    </row>
    <row r="72" spans="1:11" x14ac:dyDescent="0.2">
      <c r="A72" s="122" t="s">
        <v>204</v>
      </c>
      <c r="B72" s="123"/>
      <c r="C72" s="124"/>
      <c r="D72" s="124"/>
      <c r="E72" s="124"/>
      <c r="F72" s="124"/>
      <c r="G72" s="124"/>
      <c r="H72" s="124"/>
      <c r="I72" s="125">
        <f t="shared" si="13"/>
        <v>0</v>
      </c>
      <c r="J72" s="119"/>
      <c r="K72" s="125">
        <f t="shared" si="14"/>
        <v>0</v>
      </c>
    </row>
    <row r="73" spans="1:11" ht="24" x14ac:dyDescent="0.2">
      <c r="A73" s="122" t="s">
        <v>205</v>
      </c>
      <c r="B73" s="123"/>
      <c r="C73" s="124"/>
      <c r="D73" s="124"/>
      <c r="E73" s="124"/>
      <c r="F73" s="124"/>
      <c r="G73" s="124"/>
      <c r="H73" s="124"/>
      <c r="I73" s="125">
        <f t="shared" si="13"/>
        <v>0</v>
      </c>
      <c r="J73" s="119"/>
      <c r="K73" s="125">
        <f t="shared" si="14"/>
        <v>0</v>
      </c>
    </row>
    <row r="74" spans="1:11" x14ac:dyDescent="0.2">
      <c r="A74" s="122" t="s">
        <v>206</v>
      </c>
      <c r="B74" s="123"/>
      <c r="C74" s="124"/>
      <c r="D74" s="124"/>
      <c r="E74" s="124"/>
      <c r="F74" s="124"/>
      <c r="G74" s="124"/>
      <c r="H74" s="124"/>
      <c r="I74" s="125">
        <f t="shared" si="13"/>
        <v>0</v>
      </c>
      <c r="J74" s="119"/>
      <c r="K74" s="125">
        <f t="shared" si="14"/>
        <v>0</v>
      </c>
    </row>
    <row r="75" spans="1:11" x14ac:dyDescent="0.2">
      <c r="A75" s="122" t="s">
        <v>207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13"/>
        <v>0</v>
      </c>
      <c r="J75" s="119"/>
      <c r="K75" s="125">
        <f t="shared" si="14"/>
        <v>0</v>
      </c>
    </row>
    <row r="76" spans="1:11" x14ac:dyDescent="0.2">
      <c r="A76" s="122" t="s">
        <v>208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13"/>
        <v>0</v>
      </c>
      <c r="J76" s="119"/>
      <c r="K76" s="125">
        <f t="shared" si="14"/>
        <v>0</v>
      </c>
    </row>
    <row r="77" spans="1:11" x14ac:dyDescent="0.2">
      <c r="A77" s="122" t="s">
        <v>209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13"/>
        <v>0</v>
      </c>
      <c r="J77" s="119"/>
      <c r="K77" s="125">
        <f t="shared" si="14"/>
        <v>0</v>
      </c>
    </row>
    <row r="78" spans="1:11" x14ac:dyDescent="0.2">
      <c r="A78" s="122" t="s">
        <v>210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13"/>
        <v>0</v>
      </c>
      <c r="J78" s="119"/>
      <c r="K78" s="125">
        <f t="shared" si="14"/>
        <v>0</v>
      </c>
    </row>
    <row r="79" spans="1:11" x14ac:dyDescent="0.2">
      <c r="A79" s="122" t="s">
        <v>211</v>
      </c>
      <c r="B79" s="123" t="s">
        <v>81</v>
      </c>
      <c r="C79" s="124"/>
      <c r="D79" s="124"/>
      <c r="E79" s="124"/>
      <c r="F79" s="124"/>
      <c r="G79" s="124"/>
      <c r="H79" s="124"/>
      <c r="I79" s="125">
        <f t="shared" si="13"/>
        <v>0</v>
      </c>
      <c r="J79" s="119"/>
      <c r="K79" s="125">
        <f t="shared" si="14"/>
        <v>0</v>
      </c>
    </row>
    <row r="80" spans="1:11" x14ac:dyDescent="0.2">
      <c r="A80" s="122" t="s">
        <v>212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13"/>
        <v>0</v>
      </c>
      <c r="J80" s="119"/>
      <c r="K80" s="125">
        <f t="shared" si="14"/>
        <v>0</v>
      </c>
    </row>
    <row r="81" spans="1:12" x14ac:dyDescent="0.2">
      <c r="A81" s="122" t="s">
        <v>213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13"/>
        <v>0</v>
      </c>
      <c r="J81" s="119"/>
      <c r="K81" s="125">
        <f t="shared" si="14"/>
        <v>0</v>
      </c>
    </row>
    <row r="82" spans="1:12" ht="24" x14ac:dyDescent="0.2">
      <c r="A82" s="122" t="s">
        <v>214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13"/>
        <v>0</v>
      </c>
      <c r="J82" s="119"/>
      <c r="K82" s="125">
        <f t="shared" si="14"/>
        <v>0</v>
      </c>
    </row>
    <row r="83" spans="1:12" x14ac:dyDescent="0.2">
      <c r="A83" s="122" t="s">
        <v>215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13"/>
        <v>0</v>
      </c>
      <c r="J83" s="119"/>
      <c r="K83" s="125">
        <f t="shared" si="14"/>
        <v>0</v>
      </c>
    </row>
    <row r="84" spans="1:12" s="121" customFormat="1" x14ac:dyDescent="0.2">
      <c r="A84" s="116" t="s">
        <v>426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17">SUM(F54+F55+F68)</f>
        <v>-438408</v>
      </c>
      <c r="G84" s="119">
        <f t="shared" si="17"/>
        <v>85424489</v>
      </c>
      <c r="H84" s="119">
        <v>0</v>
      </c>
      <c r="I84" s="125">
        <f>SUM(C84:H84)</f>
        <v>89391250</v>
      </c>
      <c r="J84" s="119">
        <f>SUM(J54+J55+J68)</f>
        <v>0</v>
      </c>
      <c r="K84" s="125">
        <f t="shared" si="14"/>
        <v>89391250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s="30" customFormat="1" ht="12.75" x14ac:dyDescent="0.2">
      <c r="A88" s="155"/>
      <c r="B88" s="156"/>
      <c r="C88" s="156"/>
      <c r="D88" s="156"/>
      <c r="E88" s="5"/>
      <c r="F88" s="5"/>
    </row>
    <row r="89" spans="1:12" s="30" customFormat="1" ht="12.75" x14ac:dyDescent="0.2">
      <c r="A89" s="155" t="s">
        <v>423</v>
      </c>
      <c r="B89" s="156"/>
      <c r="C89" s="156"/>
      <c r="D89" s="156"/>
      <c r="E89" s="5"/>
      <c r="F89" s="5"/>
    </row>
    <row r="90" spans="1:12" s="30" customFormat="1" ht="25.5" x14ac:dyDescent="0.35">
      <c r="A90" s="155" t="s">
        <v>424</v>
      </c>
      <c r="B90" s="154"/>
      <c r="C90" s="146" t="s">
        <v>425</v>
      </c>
      <c r="D90" s="146"/>
      <c r="E90" s="5"/>
      <c r="F90" s="5"/>
    </row>
    <row r="91" spans="1:12" s="30" customFormat="1" ht="12.75" x14ac:dyDescent="0.2">
      <c r="A91" s="153"/>
      <c r="B91" s="62"/>
      <c r="C91" s="62"/>
      <c r="D91" s="72"/>
      <c r="E91" s="5"/>
      <c r="F91" s="5"/>
    </row>
    <row r="92" spans="1:12" s="30" customFormat="1" ht="12.75" x14ac:dyDescent="0.2">
      <c r="A92" s="152"/>
      <c r="B92" s="6"/>
      <c r="C92" s="3"/>
      <c r="D92" s="10"/>
      <c r="E92" s="5"/>
      <c r="F92" s="5"/>
    </row>
    <row r="93" spans="1:12" s="30" customFormat="1" ht="12.75" x14ac:dyDescent="0.2">
      <c r="A93" s="152" t="s">
        <v>405</v>
      </c>
      <c r="B93" s="15"/>
      <c r="C93" s="146" t="s">
        <v>406</v>
      </c>
      <c r="D93" s="251"/>
      <c r="E93" s="5"/>
      <c r="F93" s="5"/>
    </row>
    <row r="94" spans="1:12" s="6" customFormat="1" ht="12.75" x14ac:dyDescent="0.2">
      <c r="A94" s="151" t="s">
        <v>165</v>
      </c>
      <c r="C94" s="3"/>
      <c r="D94" s="10"/>
      <c r="E94" s="5"/>
      <c r="F94" s="5"/>
    </row>
    <row r="95" spans="1:12" x14ac:dyDescent="0.2">
      <c r="A95" s="144"/>
      <c r="B95" s="108"/>
      <c r="C95" s="109"/>
      <c r="D95" s="103"/>
      <c r="E95" s="103"/>
      <c r="F95" s="103"/>
      <c r="G95" s="103"/>
      <c r="H95" s="103"/>
      <c r="I95" s="102"/>
      <c r="J95" s="102"/>
      <c r="K95" s="102"/>
    </row>
    <row r="96" spans="1:12" x14ac:dyDescent="0.2">
      <c r="A96" s="145"/>
    </row>
    <row r="97" spans="1:1" x14ac:dyDescent="0.2">
      <c r="A97" s="145"/>
    </row>
    <row r="98" spans="1:1" x14ac:dyDescent="0.2">
      <c r="A98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2025-05-02T10:36:13Z</dcterms:modified>
</cp:coreProperties>
</file>