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lbassdat\Folders\FileBuh\ДокументыГБ\ПапкаБухгалтерСводнойОтчетности\2023\Размещение ФО 2023\2 кв 2023\На сайте\"/>
    </mc:Choice>
  </mc:AlternateContent>
  <xr:revisionPtr revIDLastSave="0" documentId="8_{593CDD9E-C40F-4734-83A6-12DD31DC5F22}" xr6:coauthVersionLast="36" xr6:coauthVersionMax="36" xr10:uidLastSave="{00000000-0000-0000-0000-000000000000}"/>
  <bookViews>
    <workbookView xWindow="0" yWindow="0" windowWidth="14190" windowHeight="11640" xr2:uid="{4F4D7173-2978-42E0-81E9-BAF1B8081460}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[2]FES!#REF!</definedName>
    <definedName name="____SP10">[2]FES!#REF!</definedName>
    <definedName name="____SP11">[2]FES!#REF!</definedName>
    <definedName name="____SP12">[2]FES!#REF!</definedName>
    <definedName name="____SP13">[2]FES!#REF!</definedName>
    <definedName name="____SP14">[2]FES!#REF!</definedName>
    <definedName name="____SP15">[2]FES!#REF!</definedName>
    <definedName name="____SP16">[2]FES!#REF!</definedName>
    <definedName name="____SP17">[2]FES!#REF!</definedName>
    <definedName name="____SP18">[2]FES!#REF!</definedName>
    <definedName name="____SP19">[2]FES!#REF!</definedName>
    <definedName name="____SP2">[2]FES!#REF!</definedName>
    <definedName name="____SP20">[2]FES!#REF!</definedName>
    <definedName name="____SP3">[2]FES!#REF!</definedName>
    <definedName name="____SP4">[2]FES!#REF!</definedName>
    <definedName name="____SP5">[2]FES!#REF!</definedName>
    <definedName name="____SP7">[2]FES!#REF!</definedName>
    <definedName name="____SP8">[2]FES!#REF!</definedName>
    <definedName name="____SP9">[2]FES!#REF!</definedName>
    <definedName name="___A70000">'[3]B-4'!#REF!</definedName>
    <definedName name="___A80000">'[3]B-4'!#REF!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[4]Расчет_Ин!$H$8</definedName>
    <definedName name="___MIF2">#REF!</definedName>
    <definedName name="___RA1">#REF!</definedName>
    <definedName name="___sh1">'[5]I-Index'!#REF!</definedName>
    <definedName name="___SP1">[2]FES!#REF!</definedName>
    <definedName name="___SP10">[2]FES!#REF!</definedName>
    <definedName name="___SP11">[2]FES!#REF!</definedName>
    <definedName name="___SP12">[2]FES!#REF!</definedName>
    <definedName name="___SP13">[2]FES!#REF!</definedName>
    <definedName name="___SP14">[2]FES!#REF!</definedName>
    <definedName name="___SP15">[2]FES!#REF!</definedName>
    <definedName name="___SP16">[2]FES!#REF!</definedName>
    <definedName name="___SP17">[2]FES!#REF!</definedName>
    <definedName name="___SP18">[2]FES!#REF!</definedName>
    <definedName name="___SP19">[2]FES!#REF!</definedName>
    <definedName name="___SP2">[2]FES!#REF!</definedName>
    <definedName name="___SP20">[2]FES!#REF!</definedName>
    <definedName name="___SP3">[2]FES!#REF!</definedName>
    <definedName name="___SP4">[2]FES!#REF!</definedName>
    <definedName name="___SP5">[2]FES!#REF!</definedName>
    <definedName name="___SP7">[2]FES!#REF!</definedName>
    <definedName name="___SP8">[2]FES!#REF!</definedName>
    <definedName name="___SP9">[2]FES!#REF!</definedName>
    <definedName name="__1__123Graph_ACHART_3" hidden="1">'[6]Prelim Cost'!$B$31:$L$31</definedName>
    <definedName name="__2__123Graph_BCHART_3" hidden="1">'[6]Prelim Cost'!$B$33:$L$33</definedName>
    <definedName name="__3__123Graph_CCHART_3" hidden="1">'[6]Prelim Cost'!$B$36:$L$36</definedName>
    <definedName name="__5450_01">#REF!</definedName>
    <definedName name="__5456_n">#REF!</definedName>
    <definedName name="__A70000">'[7]B-4'!#REF!</definedName>
    <definedName name="__A80000">'[7]B-4'!#REF!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[8]Расчет_Ин!$H$8</definedName>
    <definedName name="__MIF2">#REF!</definedName>
    <definedName name="__RA1">#REF!</definedName>
    <definedName name="__sh1">'[9]I-Index'!#REF!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1__123Graph_ACHART_3" hidden="1">#REF!</definedName>
    <definedName name="_11">#REF!</definedName>
    <definedName name="_111111111" hidden="1">'[10]Prelim Cost'!$B$33:$L$33</definedName>
    <definedName name="_123" hidden="1">'[11]Prelim Cost'!$B$31:$L$31</definedName>
    <definedName name="_1234" hidden="1">'[10]Prelim Cost'!$B$36:$L$36</definedName>
    <definedName name="_123Gr" hidden="1">'[10]Prelim Cost'!$B$31:$L$31</definedName>
    <definedName name="_123Graph_ACHART2" hidden="1">'[11]Prelim Cost'!$B$31:$L$31</definedName>
    <definedName name="_124" hidden="1">'[11]Prelim Cost'!$B$31:$L$31</definedName>
    <definedName name="_125" hidden="1">'[11]Prelim Cost'!$B$33:$L$33</definedName>
    <definedName name="_126" hidden="1">'[11]Prelim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'[12]A-20'!$C$149</definedName>
    <definedName name="_4151_01">'[12]A-20'!$E$149</definedName>
    <definedName name="_4151_n">#REF!</definedName>
    <definedName name="_4152_00">'[12]A-20'!$C$150</definedName>
    <definedName name="_4152_01">'[12]A-20'!$E$150</definedName>
    <definedName name="_4152_n">#REF!</definedName>
    <definedName name="_4155_00">'[12]A-20'!$C$151</definedName>
    <definedName name="_4155_01">'[12]A-20'!$E$151</definedName>
    <definedName name="_4155_n">'[12]A-20'!$B$151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'[12]A-20'!$C$170</definedName>
    <definedName name="_4450_01">'[12]A-20'!$E$170</definedName>
    <definedName name="_4450_n">'[12]A-20'!$B$170</definedName>
    <definedName name="_4490_n">#REF!</definedName>
    <definedName name="_4491_00">'[12]A-20'!$C$173</definedName>
    <definedName name="_4491_01">'[12]A-20'!$E$173</definedName>
    <definedName name="_4491_n">'[12]A-20'!$B$173</definedName>
    <definedName name="_4500_n">#REF!</definedName>
    <definedName name="_4510_00">'[12]A-20'!$C$176</definedName>
    <definedName name="_4510_01">'[12]A-20'!$E$176</definedName>
    <definedName name="_4510_n">'[12]A-20'!$B$176</definedName>
    <definedName name="_4530_00">'[12]A-20'!$C$177</definedName>
    <definedName name="_4530_01">'[12]A-20'!$E$177</definedName>
    <definedName name="_4530_n">'[12]A-20'!$B$177</definedName>
    <definedName name="_4600_n">#REF!</definedName>
    <definedName name="_4601_00">#REF!</definedName>
    <definedName name="_4601_01">#REF!</definedName>
    <definedName name="_4601_n">#REF!</definedName>
    <definedName name="_4603_00">'[12]A-20'!$C$181</definedName>
    <definedName name="_4603_01">'[12]A-20'!$E$181</definedName>
    <definedName name="_4603_n">'[12]A-20'!$B$181</definedName>
    <definedName name="_4604_00">'[12]A-20'!$C$182</definedName>
    <definedName name="_4604_01">'[12]A-20'!$E$182</definedName>
    <definedName name="_4604_n">'[12]A-20'!$B$182</definedName>
    <definedName name="_4606_00">'[12]A-20'!$C$183</definedName>
    <definedName name="_4606_01">'[12]A-20'!$E$183</definedName>
    <definedName name="_4606_n">'[12]A-20'!$B$183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'[12]A-20'!$C$188</definedName>
    <definedName name="_4703_01">'[12]A-20'!$E$188</definedName>
    <definedName name="_4703_n">'[12]A-20'!$B$188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'[13]B1.2'!#REF!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'[12]A-20'!$C$27</definedName>
    <definedName name="_5302_01">'[12]A-20'!$E$27</definedName>
    <definedName name="_5302_n">'[12]A-20'!$B$27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'[12]A-20'!$C$41</definedName>
    <definedName name="_5510_01">'[12]A-20'!$E$41</definedName>
    <definedName name="_5510_n">'[12]A-20'!$B$41</definedName>
    <definedName name="_5530_00">'[12]A-20'!$C$42</definedName>
    <definedName name="_5530_01">'[12]A-20'!$E$42</definedName>
    <definedName name="_5530_n">'[12]A-20'!$B$42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'[12]A-20'!$C$46</definedName>
    <definedName name="_5602_01">'[12]A-20'!$E$46</definedName>
    <definedName name="_5602_n">#REF!</definedName>
    <definedName name="_5603_00">'[12]A-20'!$C$47</definedName>
    <definedName name="_5603_01">'[12]A-20'!$E$47</definedName>
    <definedName name="_5603_n">'[12]A-20'!$B$47</definedName>
    <definedName name="_5604_00">'[12]A-20'!$C$48</definedName>
    <definedName name="_5604_01">'[12]A-20'!$E$48</definedName>
    <definedName name="_5604_n">'[12]A-20'!$B$48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'[12]A-20'!$C$53</definedName>
    <definedName name="_5703_01">'[12]A-20'!$E$53</definedName>
    <definedName name="_5703_n">'[12]A-20'!$B$53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'[14]B-4'!#REF!</definedName>
    <definedName name="_A80000">'[14]B-4'!#REF!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[15]Расчет_Ин!$H$8</definedName>
    <definedName name="_MIF2">#REF!</definedName>
    <definedName name="_RA1">#REF!</definedName>
    <definedName name="_sh1">'[16]I-Index'!#REF!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a">#REF!</definedName>
    <definedName name="a_">#REF!</definedName>
    <definedName name="ARA_Threshold">'[14]Bal Sheet'!#REF!</definedName>
    <definedName name="ARP_Threshold">'[14]Bal Sheet'!#REF!</definedName>
    <definedName name="as">[17]Dictionaries!$C$2:$C$5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'[11]CamKum Prod'!$H$11</definedName>
    <definedName name="BS">'[18]B-1.7'!$A$1:$D$65536</definedName>
    <definedName name="Capital">#REF!</definedName>
    <definedName name="CASHCVNMAY">'[19]Cash CCI Detail'!$G$28+'[19]Cash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[20]Info!$G$6</definedName>
    <definedName name="Code">#REF!</definedName>
    <definedName name="CompOt">'[21]5R'!CompOt</definedName>
    <definedName name="CompRas">'[21]5R'!CompRas</definedName>
    <definedName name="Current">#REF!</definedName>
    <definedName name="CY_Administration">'[14]Income Statement'!#REF!</definedName>
    <definedName name="CY_Cost_of_Sales">'[14]Income Statement'!#REF!</definedName>
    <definedName name="CY_Current_Liabilities">'[14]Bal Sheet'!#REF!</definedName>
    <definedName name="CY_Depreciation">'[14]Income Statement'!#REF!</definedName>
    <definedName name="CY_Gross_Profit">'[14]Income Statement'!#REF!</definedName>
    <definedName name="CY_Interest_Expense">'[14]Income Statement'!#REF!</definedName>
    <definedName name="CY_Market_Value_of_Equity">'[14]Income Statement'!#REF!</definedName>
    <definedName name="CY_Marketable_Sec">'[14]Bal Sheet'!#REF!</definedName>
    <definedName name="CY_NET_PROFIT">'[14]Income Statement'!#REF!</definedName>
    <definedName name="CY_Operating_Income">'[14]Income Statement'!#REF!</definedName>
    <definedName name="CY_Other">'[14]Income Statement'!#REF!</definedName>
    <definedName name="CY_Other_LT_Assets">'[14]Bal Sheet'!#REF!</definedName>
    <definedName name="CY_Preferred_Stock">'[14]Bal Sheet'!#REF!</definedName>
    <definedName name="CY_Selling">'[14]Income Statement'!#REF!</definedName>
    <definedName name="CY_Tangible_Net_Worth">'[14]Income Statement'!#REF!</definedName>
    <definedName name="CY_Taxes">'[14]Income Statement'!#REF!</definedName>
    <definedName name="CY_Working_Capital">'[14]Income Statement'!#REF!</definedName>
    <definedName name="dItemsToTest">#REF!</definedName>
    <definedName name="dPlanningMateriality">[22]Sheet1!$B$45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'[21]5R'!ew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'[23]новая _5'!#REF!</definedName>
    <definedName name="Expense">#REF!</definedName>
    <definedName name="fg">'[21]5R'!fg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'[24]56_1'!hj</definedName>
    <definedName name="IAS_BS1998">#REF!</definedName>
    <definedName name="IAS_IS1998">#REF!</definedName>
    <definedName name="INV">#REF!</definedName>
    <definedName name="item">[25]Статьи!$A$3:$B$55</definedName>
    <definedName name="itemm">[26]Статьи!$A$3:$B$42</definedName>
    <definedName name="k">'[21]5R'!k</definedName>
    <definedName name="kjj" hidden="1">'[11]Prelim Cost'!$B$31:$L$31</definedName>
    <definedName name="kto">[27]Форма2!$C$19:$C$24,[27]Форма2!$E$19:$F$24,[27]Форма2!$D$26:$F$31,[27]Форма2!$C$33:$C$38,[27]Форма2!$E$33:$F$38,[27]Форма2!$D$40:$F$43,[27]Форма2!$C$45:$C$48,[27]Форма2!$E$45:$F$48,[27]Форма2!$C$19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m_2005">'[29]1NK'!$R$10:$R$1877</definedName>
    <definedName name="m_2006">'[29]1NK'!$S$10:$S$1838</definedName>
    <definedName name="m_2007">'[29]1NK'!$T$10:$T$1838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'[30]2.2 ОтклОТМ'!$G$1:$G$65536</definedName>
    <definedName name="m_OTM2006">'[30]2.2 ОтклОТМ'!$J$1:$J$65536</definedName>
    <definedName name="m_OTM2007">'[30]2.2 ОтклОТМ'!$M$1:$M$65536</definedName>
    <definedName name="m_OTM2008">'[30]2.2 ОтклОТМ'!$P$1:$P$65536</definedName>
    <definedName name="m_OTM2009">'[30]2.2 ОтклОТМ'!$S$1:$S$65536</definedName>
    <definedName name="m_OTM2010">'[30]2.2 ОтклОТМ'!$V$1:$V$65536</definedName>
    <definedName name="m_OTMizm">'[30]1.3.2 ОТМ'!$K$1:$K$65536</definedName>
    <definedName name="m_OTMkod">'[30]1.3.2 ОТМ'!$A$1:$A$65536</definedName>
    <definedName name="m_OTMnomer">'[30]1.3.2 ОТМ'!$H$1:$H$65536</definedName>
    <definedName name="m_OTMpokaz">'[30]1.3.2 ОТМ'!$I$1:$I$65536</definedName>
    <definedName name="m_p2003">#REF!</definedName>
    <definedName name="m_Predpr_I">[30]Предпр!$C$3:$C$29</definedName>
    <definedName name="m_Predpr_N">[30]Предпр!$D$3:$D$29</definedName>
    <definedName name="m_Zatrat">[30]ЦентрЗатр!$A$2:$G$71</definedName>
    <definedName name="m_Zatrat_Ed">[30]ЦентрЗатр!$E$2:$E$71</definedName>
    <definedName name="m_Zatrat_K">[30]ЦентрЗатр!$F$2:$F$71</definedName>
    <definedName name="m_Zatrat_N">[30]ЦентрЗатр!$G$2:$G$71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'[31]PIT&amp;PP(2)'!#REF!</definedName>
    <definedName name="MIN_SALARY">#REF!</definedName>
    <definedName name="MINED">'[11]CamKum Prod'!$H$17</definedName>
    <definedName name="mrp">#REF!</definedName>
    <definedName name="net">#REF!</definedName>
    <definedName name="oikjlkj">#REF!</definedName>
    <definedName name="OpDate">[20]Info!$G$5</definedName>
    <definedName name="po">#REF!</definedName>
    <definedName name="POURED">'[11]CamKum Prod'!$H$28</definedName>
    <definedName name="price">#REF!</definedName>
    <definedName name="Prior">#REF!</definedName>
    <definedName name="PY_Administration">'[14]Income Statement'!#REF!</definedName>
    <definedName name="PY_Cost_of_Sales">'[14]Income Statement'!#REF!</definedName>
    <definedName name="PY_Current_Liabilities">'[14]Bal Sheet'!#REF!</definedName>
    <definedName name="PY_Depreciation">'[14]Income Statement'!#REF!</definedName>
    <definedName name="PY_Gross_Profit">'[14]Income Statement'!#REF!</definedName>
    <definedName name="PY_Interest_Expense">'[14]Income Statement'!#REF!</definedName>
    <definedName name="PY_Market_Value_of_Equity">'[14]Income Statement'!#REF!</definedName>
    <definedName name="PY_Marketable_Sec">'[14]Bal Sheet'!#REF!</definedName>
    <definedName name="PY_NET_PROFIT">'[14]Income Statement'!#REF!</definedName>
    <definedName name="PY_Operating_Inc">'[14]Income Statement'!#REF!</definedName>
    <definedName name="PY_Operating_Income">'[14]Income Statement'!#REF!</definedName>
    <definedName name="PY_Other_Exp">'[14]Income Statement'!#REF!</definedName>
    <definedName name="PY_Other_LT_Assets">'[14]Bal Sheet'!#REF!</definedName>
    <definedName name="PY_Preferred_Stock">'[14]Bal Sheet'!#REF!</definedName>
    <definedName name="PY_Selling">'[14]Income Statement'!#REF!</definedName>
    <definedName name="PY_Tangible_Net_Worth">'[14]Income Statement'!#REF!</definedName>
    <definedName name="PY_Taxes">'[14]Income Statement'!#REF!</definedName>
    <definedName name="PY_Working_Capital">'[14]Income Statement'!#REF!</definedName>
    <definedName name="PY2_Administration">'[14]Income Statement'!#REF!</definedName>
    <definedName name="PY2_Cost_of_Sales">'[14]Income Statement'!#REF!</definedName>
    <definedName name="PY2_Current_Liabilities">'[14]Bal Sheet'!#REF!</definedName>
    <definedName name="PY2_Depreciation">'[14]Income Statement'!#REF!</definedName>
    <definedName name="PY2_Gross_Profit">'[14]Income Statement'!#REF!</definedName>
    <definedName name="PY2_Interest_Expense">'[14]Income Statement'!#REF!</definedName>
    <definedName name="PY2_Marketable_Sec">'[14]Bal Sheet'!#REF!</definedName>
    <definedName name="PY2_NET_PROFIT">'[14]Income Statement'!#REF!</definedName>
    <definedName name="PY2_Operating_Inc">'[14]Income Statement'!#REF!</definedName>
    <definedName name="PY2_Operating_Income">'[14]Income Statement'!#REF!</definedName>
    <definedName name="PY2_Other_Exp.">'[14]Income Statement'!#REF!</definedName>
    <definedName name="PY2_Other_LT_Assets">'[14]Bal Sheet'!#REF!</definedName>
    <definedName name="PY2_Preferred_Stock">'[14]Bal Sheet'!#REF!</definedName>
    <definedName name="PY2_Selling">'[14]Income Statement'!#REF!</definedName>
    <definedName name="PY2_Tangible_Net_Worth">'[14]Income Statement'!#REF!</definedName>
    <definedName name="PY2_Taxes">'[14]Income Statement'!#REF!</definedName>
    <definedName name="PY2_Working_Capital">'[14]Income Statement'!#REF!</definedName>
    <definedName name="qq">#REF!</definedName>
    <definedName name="qqq">#REF!</definedName>
    <definedName name="qwe">[32]Форма2!$C$19:$C$24,[32]Форма2!$E$19:$F$24,[32]Форма2!$D$26:$F$31,[32]Форма2!$C$33:$C$38,[32]Форма2!$E$33:$F$38,[32]Форма2!$D$40:$F$43,[32]Форма2!$C$45:$C$48,[32]Форма2!$E$45:$F$48,[32]Форма2!$C$19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[33]Статьи!$A$3:$B$55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[28]Lead!$I$1:$I$55</definedName>
    <definedName name="S_AJE_Tot_Data">[28]Lead!$H$1:$H$55</definedName>
    <definedName name="S_CY_Beg_Data">[28]Lead!$F$1:$F$55</definedName>
    <definedName name="S_CY_End_Data">[28]Lead!$K$1:$K$55</definedName>
    <definedName name="S_PY_End_Data">[28]Lead!$M$1:$M$55</definedName>
    <definedName name="S_RJE_Tot_Data">[28]Lead!$J$1:$J$55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'[11]Prelim Cost'!$B$31:$L$31</definedName>
    <definedName name="ssss" hidden="1">'[11]Prelim Cost'!$B$33:$L$33</definedName>
    <definedName name="ssssss" hidden="1">'[11]Prelim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'[34]600000'!$A$1:$IV$65536</definedName>
    <definedName name="TAB_700000">'[34]700000'!$A$1:$IV$65536</definedName>
    <definedName name="TAB_700000_O">'[34]700000 (общая)'!$A$1:$V$65536</definedName>
    <definedName name="TAB_AC">'[34]610000-783000'!$A$1:$IV$65536</definedName>
    <definedName name="TAB_O">[34]Общий!$A$1:$IV$65536</definedName>
    <definedName name="Table">[35]Table!$A$1:$M$65536</definedName>
    <definedName name="Table_R">'[35]Строки 20_21_27'!$A$1:$C$65536</definedName>
    <definedName name="Table10">'[36]Intercompany transactions'!$A$264:$X$290</definedName>
    <definedName name="Table13">'[36]Intercompany transactions'!$A$345:$AB$372</definedName>
    <definedName name="Table14">'[36]Intercompany transactions'!$A$373:$X$398</definedName>
    <definedName name="Table19">'[36]Intercompany transactions'!$A$505:$X$531</definedName>
    <definedName name="Table20">'[36]Intercompany transactions'!$A$532:$X$558</definedName>
    <definedName name="Table21">'[36]Intercompany transactions'!$A$559:$Y$585</definedName>
    <definedName name="Table22">'[36]Intercompany transactions'!$A$586:$X$612</definedName>
    <definedName name="Table7">'[36]Intercompany transactions'!$A$183:$X$209</definedName>
    <definedName name="Table8">'[36]Intercompany transactions'!$A$210:$X$236</definedName>
    <definedName name="Table9">'[36]Intercompany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'[37]PP&amp;E mvt for 2003'!$R$18</definedName>
    <definedName name="TextRefCopy7">#REF!</definedName>
    <definedName name="TextRefCopy8">#REF!</definedName>
    <definedName name="TextRefCopy88">'[37]PP&amp;E mvt for 2003'!$P$19</definedName>
    <definedName name="TextRefCopy89">'[37]PP&amp;E mvt for 2003'!$P$46</definedName>
    <definedName name="TextRefCopy9">#REF!</definedName>
    <definedName name="TextRefCopy90">'[37]PP&amp;E mvt for 2003'!$P$25</definedName>
    <definedName name="TextRefCopy92">'[37]PP&amp;E mvt for 2003'!$P$26</definedName>
    <definedName name="TextRefCopy94">'[37]PP&amp;E mvt for 2003'!$P$52</definedName>
    <definedName name="TextRefCopy95">'[37]PP&amp;E mvt for 2003'!$P$53</definedName>
    <definedName name="TextRefCopyRangeCount" hidden="1">3</definedName>
    <definedName name="TONMILL">'[11]CamKum Prod'!$H$21</definedName>
    <definedName name="TONMIN">'[11]CamKum Prod'!$H$15</definedName>
    <definedName name="total_1">#REF!</definedName>
    <definedName name="total1">'[38]F100-Trial BS'!#REF!</definedName>
    <definedName name="total1_0">'[38]F100-Trial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[39]INSTRUCTIONS!$D$110</definedName>
    <definedName name="version_43">[40]INSTRUCTIONS!$D$110</definedName>
    <definedName name="version_44">[40]INSTRUCTIONS!$D$110</definedName>
    <definedName name="version_45">[40]INSTRUCTIONS!$D$110</definedName>
    <definedName name="vfhn">[41]Апрель!#REF!</definedName>
    <definedName name="vfhn02u">[42]Март!#REF!</definedName>
    <definedName name="W">#REF!</definedName>
    <definedName name="wer">'[38]F100-Trial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153C1272_398B_43D5_8F54_6222EC2FFBBE_.wvu.Cols" localSheetId="0" hidden="1">Ф1!$C:$C</definedName>
    <definedName name="Z_35832F16_156D_43C7_A5BE_352F78E198AF_.wvu.Cols" localSheetId="0" hidden="1">Ф1!$C:$C</definedName>
    <definedName name="Z_4A930143_F452_4E4A_BFFA_D8A68B767286_.wvu.Cols" localSheetId="0" hidden="1">Ф1!#REF!</definedName>
    <definedName name="Z_4BED3624_A10B_4F05_BB0F_0D790CA08E21_.wvu.PrintArea" localSheetId="0" hidden="1">Ф1!$A$1:$D$152</definedName>
    <definedName name="Z_4BED3624_A10B_4F05_BB0F_0D790CA08E21_.wvu.PrintArea" localSheetId="1" hidden="1">Ф2!$A$1:$D$72</definedName>
    <definedName name="Z_4BED3624_A10B_4F05_BB0F_0D790CA08E21_.wvu.PrintArea" localSheetId="2" hidden="1">Ф3!$A$1:$E$97</definedName>
    <definedName name="Z_4BED3624_A10B_4F05_BB0F_0D790CA08E21_.wvu.PrintArea" localSheetId="3" hidden="1">Ф4!$A$1:$K$95</definedName>
    <definedName name="Z_4BED3624_A10B_4F05_BB0F_0D790CA08E21_.wvu.PrintTitles" localSheetId="3" hidden="1">Ф4!$16:$17</definedName>
    <definedName name="Z_616DB637_1A16_4836_A361_EF0074328EFC_.wvu.Cols" localSheetId="0" hidden="1">Ф1!#REF!</definedName>
    <definedName name="Z_66676658_ACDB_46DA_BC97_E1B4FC82966D_.wvu.PrintArea" localSheetId="0" hidden="1">Ф1!$A$1:$D$152</definedName>
    <definedName name="Z_66676658_ACDB_46DA_BC97_E1B4FC82966D_.wvu.PrintArea" localSheetId="1" hidden="1">Ф2!$A$1:$D$72</definedName>
    <definedName name="Z_66676658_ACDB_46DA_BC97_E1B4FC82966D_.wvu.PrintArea" localSheetId="2" hidden="1">Ф3!$A$1:$E$97</definedName>
    <definedName name="Z_66676658_ACDB_46DA_BC97_E1B4FC82966D_.wvu.PrintArea" localSheetId="3" hidden="1">Ф4!$A$1:$K$95</definedName>
    <definedName name="Z_66676658_ACDB_46DA_BC97_E1B4FC82966D_.wvu.PrintTitles" localSheetId="3" hidden="1">Ф4!$16:$17</definedName>
    <definedName name="Z_6B9CA63E_80B1_4A4B_BA1B_0C0465616A85_.wvu.PrintArea" localSheetId="0" hidden="1">Ф1!$A$1:$D$152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Ф1!$37:$38</definedName>
    <definedName name="Z_990448D5_2EEE_43DC_AA45_610EF3D248E1_.wvu.Cols" localSheetId="0" hidden="1">Ф1!#REF!</definedName>
    <definedName name="Z_A71D7EC5_08E6_42F3_A4CE_82DBB7F17C02_.wvu.Cols" localSheetId="0" hidden="1">Ф1!#REF!</definedName>
    <definedName name="Z_ADA61D5D_B804_4972_B8BF_4C1FDDE5DAC9_.wvu.Cols" localSheetId="0" hidden="1">Ф1!#REF!</definedName>
    <definedName name="Z_C37E65A7_9893_435E_9759_72E0D8A5DD87_.wvu.PrintTitles" hidden="1">#REF!</definedName>
    <definedName name="Z_D041BB6C_E9DC_4365_B3BC_40412EC9A630_.wvu.Cols" localSheetId="0" hidden="1">Ф1!#REF!</definedName>
    <definedName name="Z_FB93F97A_F627_421A_B624_67C3F4ACAC93_.wvu.Cols" localSheetId="0" hidden="1">Ф1!#REF!</definedName>
    <definedName name="А2">#REF!</definedName>
    <definedName name="ааа" hidden="1">{#N/A,#N/A,TRUE,"Лист1";#N/A,#N/A,TRUE,"Лист2";#N/A,#N/A,TRUE,"Лист3"}</definedName>
    <definedName name="АААААААА">'[21]5R'!АААААААА</definedName>
    <definedName name="Август">#REF!</definedName>
    <definedName name="август2002г">[42]Сентябрь!#REF!</definedName>
    <definedName name="авррпеворпао">'[14]Bal Sheet'!#REF!</definedName>
    <definedName name="ап">'[21]5R'!ап</definedName>
    <definedName name="апвп">[43]Форма2!$C$19:$C$24,[43]Форма2!$E$19:$F$24,[43]Форма2!$D$26:$F$31,[43]Форма2!$C$33:$C$38,[43]Форма2!$E$33:$F$38,[43]Форма2!$D$40:$F$43,[43]Форма2!$C$45:$C$48,[43]Форма2!$E$45:$F$48,[43]Форма2!$C$19</definedName>
    <definedName name="апр">'[24]56_1'!апр</definedName>
    <definedName name="Апрель">[41]Апрель!#REF!</definedName>
    <definedName name="апрель2000">[42]Квартал!#REF!</definedName>
    <definedName name="_xlnm.Database">#REF!</definedName>
    <definedName name="Бери">[44]Форма2!$D$129:$F$132,[44]Форма2!$D$134:$F$135,[44]Форма2!$D$137:$F$140,[44]Форма2!$D$142:$F$144,[44]Форма2!$D$146:$F$150,[44]Форма2!$D$152:$F$154,[44]Форма2!$D$156:$F$162,[44]Форма2!$D$129</definedName>
    <definedName name="Берик">[44]Форма2!$C$70:$C$72,[44]Форма2!$D$73:$F$73,[44]Форма2!$E$70:$F$72,[44]Форма2!$C$75:$C$77,[44]Форма2!$E$75:$F$77,[44]Форма2!$C$79:$C$82,[44]Форма2!$E$79:$F$82,[44]Форма2!$C$84:$C$86,[44]Форма2!$E$84:$F$86,[44]Форма2!$C$88:$C$89,[44]Форма2!$E$88:$F$89,[44]Форма2!$C$70</definedName>
    <definedName name="биржа">[45]База!$A$1:$T$65536</definedName>
    <definedName name="биржа1">[45]База!$B$1:$T$65536</definedName>
    <definedName name="БЛРаздел1">[46]Форма2!$C$19:$C$24,[46]Форма2!$E$19:$F$24,[46]Форма2!$D$26:$F$31,[46]Форма2!$C$33:$C$38,[46]Форма2!$E$33:$F$38,[46]Форма2!$D$40:$F$43,[46]Форма2!$C$45:$C$48,[46]Форма2!$E$45:$F$48,[46]Форма2!$C$19</definedName>
    <definedName name="БЛРаздел2">[46]Форма2!$C$51:$C$58,[46]Форма2!$E$51:$F$58,[46]Форма2!$C$60:$C$62,[46]Форма2!$E$60:$F$62,[46]Форма2!$C$64:$C$66,[46]Форма2!$E$64:$F$66,[46]Форма2!$C$51</definedName>
    <definedName name="БЛРаздел3">[46]Форма2!$C$69:$C$71,[46]Форма2!$D$72:$F$72,[46]Форма2!$E$69:$F$71,[46]Форма2!$C$74:$C$76,[46]Форма2!$E$74:$F$76,[46]Форма2!$C$78:$C$81,[46]Форма2!$E$78:$F$81,[46]Форма2!$C$83:$C$85,[46]Форма2!$E$83:$F$85,[46]Форма2!$C$87:$C$88,[46]Форма2!$E$87:$F$88,[46]Форма2!$C$69</definedName>
    <definedName name="БЛРаздел4">[46]Форма2!$E$106:$F$107,[46]Форма2!$C$106:$C$107,[46]Форма2!$E$102:$F$104,[46]Форма2!$C$102:$C$104,[46]Форма2!$C$97:$C$100,[46]Форма2!$E$97:$F$100,[46]Форма2!$E$92:$F$95,[46]Форма2!$C$92:$C$95,[46]Форма2!$C$92</definedName>
    <definedName name="БЛРаздел5">[46]Форма2!$C$113:$C$114,[46]Форма2!$D$110:$F$112,[46]Форма2!$E$113:$F$114,[46]Форма2!$D$115:$F$115,[46]Форма2!$D$117:$F$119,[46]Форма2!$D$121:$F$122,[46]Форма2!$D$124:$F$126,[46]Форма2!$D$110</definedName>
    <definedName name="БЛРаздел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66">[47]Форма2!$D$129:$F$132,[47]Форма2!$D$134:$F$135,[47]Форма2!$D$138:$F$141,[47]Форма2!$D$148:$F$150,[47]Форма2!$D$152:$F$153,[47]Форма2!$D$155:$F$158,[47]Форма2!$D$161:$F$167,[47]Форма2!$D$129</definedName>
    <definedName name="БЛРаздел7">[46]Форма2!$D$176:$F$182,[46]Форма2!$D$172:$F$174,[46]Форма2!$D$170:$F$170,[46]Форма2!$D$170</definedName>
    <definedName name="БЛРаздел8">[46]Форма2!$E$190:$F$201,[46]Форма2!$C$190:$C$201,[46]Форма2!$E$186:$F$188,[46]Форма2!$C$186:$C$188,[46]Форма2!$E$185:$F$185,[46]Форма2!$C$185</definedName>
    <definedName name="БЛРаздел9">[46]Форма2!#REF!,[46]Форма2!#REF!,[46]Форма2!$E$223:$F$230,[46]Форма2!$C$223:$C$230,[46]Форма2!$E$222:$F$222,[46]Форма2!$C$222,[46]Форма2!$E$216:$F$220,[46]Форма2!$C$216:$C$220,[46]Форма2!$E$205:$F$209,[46]Форма2!$C$205:$C$209,[46]Форма2!#REF!</definedName>
    <definedName name="БПДанные">#REF!,#REF!,#REF!</definedName>
    <definedName name="Бюджет__по__подразд__2003__года_Лист1_Таблица">[48]ОТиТБ!#REF!</definedName>
    <definedName name="в23ё">'[21]5R'!в23ё</definedName>
    <definedName name="В32">#REF!</definedName>
    <definedName name="вб">[49]Пр2!#REF!</definedName>
    <definedName name="вв">'[21]5R'!вв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[41]Январь!#REF!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'[50]из сем'!$A$2:$B$362</definedName>
    <definedName name="дек02">[42]Сентябрь!#REF!</definedName>
    <definedName name="дек2002год">[41]Сентябрь!#REF!</definedName>
    <definedName name="Декабрь">[41]Декабрь!#REF!</definedName>
    <definedName name="декабрь2002">[41]Ноябрь!#REF!</definedName>
    <definedName name="Добыча">'[51]Добыча нефти4'!$F$11:$Q$12</definedName>
    <definedName name="Доз5">#REF!</definedName>
    <definedName name="доз6">#REF!</definedName>
    <definedName name="е" hidden="1">'[52]Prelim Cost'!$B$31:$L$31</definedName>
    <definedName name="ЕдИзм">[30]ЕдИзм!$A$1:$D$25</definedName>
    <definedName name="за2002">[41]Январь!#REF!</definedName>
    <definedName name="за4мес">[41]Квартал!#REF!</definedName>
    <definedName name="Зарплата">#REF!</definedName>
    <definedName name="зквартал">[42]Январь!#REF!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[41]Июль!#REF!</definedName>
    <definedName name="июль2002">[42]Декабрь!#REF!</definedName>
    <definedName name="Июнь">[41]Июнь!#REF!</definedName>
    <definedName name="й">'[21]5R'!й</definedName>
    <definedName name="йй">'[21]5R'!йй</definedName>
    <definedName name="к" hidden="1">'[52]Prelim Cost'!$B$33:$L$33</definedName>
    <definedName name="Квартал1">[41]Квартал!#REF!</definedName>
    <definedName name="Квартал2">#REF!</definedName>
    <definedName name="Квартал3">#REF!</definedName>
    <definedName name="Квартал4">#REF!</definedName>
    <definedName name="ке">'[21]5R'!ке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'[24]56_1'!Макрос1</definedName>
    <definedName name="Март">[41]Март!#REF!</definedName>
    <definedName name="март02г">[41]Январь!#REF!</definedName>
    <definedName name="март2002">[41]Июль!#REF!</definedName>
    <definedName name="мбр">[49]Пр2!#REF!</definedName>
    <definedName name="ммм">#REF!</definedName>
    <definedName name="МРП">#REF!</definedName>
    <definedName name="мым">'[21]5R'!мым</definedName>
    <definedName name="Ноябрь">[41]Ноябрь!#REF!</definedName>
    <definedName name="_xlnm.Print_Area">#REF!</definedName>
    <definedName name="окт">[41]Март!#REF!</definedName>
    <definedName name="Октябрь">#REF!</definedName>
    <definedName name="октябрь2002">[41]Январь!#REF!</definedName>
    <definedName name="октябрьуслуги">[41]Сентябрь!#REF!</definedName>
    <definedName name="Ора">'[53]поставка сравн13'!$A$1:$Q$30</definedName>
    <definedName name="Ораз">[44]Форма2!$D$179:$F$185,[44]Форма2!$D$175:$F$177,[44]Форма2!$D$165:$F$173,[44]Форма2!$D$165</definedName>
    <definedName name="первый">#REF!</definedName>
    <definedName name="Подготовка_к_печати_и_сохранение0710">'[24]56_1'!Подготовка_к_печати_и_сохранение0710</definedName>
    <definedName name="Предприятия">'[54]#ССЫЛКА'!$A$1:$D$64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[55]Форма2!$C$51:$C$58,[55]Форма2!$E$51:$F$58,[55]Форма2!$C$60:$C$63,[55]Форма2!$E$60:$F$63,[55]Форма2!$C$65:$C$67,[55]Форма2!$E$65:$F$67,[55]Форма2!$C$51</definedName>
    <definedName name="Расшифр">'[24]56_1'!Расшифр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'[21]5R'!с</definedName>
    <definedName name="Сводный_баланс_н_п_с">'[24]56_1'!Сводный_баланс_н_п_с</definedName>
    <definedName name="сектор">[30]Предпр!$L$3:$L$9</definedName>
    <definedName name="сент">[41]Июнь!#REF!</definedName>
    <definedName name="сент2002">[42]Январь!#REF!</definedName>
    <definedName name="Сентябрь">[41]Сентябрь!#REF!</definedName>
    <definedName name="сентябрь2000год">[42]Март!#REF!</definedName>
    <definedName name="СписокТЭП">[56]СписокТЭП!$A$1:$C$40</definedName>
    <definedName name="сс">'[21]5R'!сс</definedName>
    <definedName name="сссс">'[21]5R'!сссс</definedName>
    <definedName name="ссы">'[21]5R'!ссы</definedName>
    <definedName name="СТРОИТЕЛЬСТВО">#REF!</definedName>
    <definedName name="счет221">[41]Март!#REF!</definedName>
    <definedName name="титэк">#REF!</definedName>
    <definedName name="титэк1">#REF!</definedName>
    <definedName name="титэмба">#REF!</definedName>
    <definedName name="тов6м">[41]Июль!#REF!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'[21]5R'!у</definedName>
    <definedName name="ук">'[21]5R'!ук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[57]!Упорядочить_по_областям</definedName>
    <definedName name="усл">[41]Сентябрь!#REF!</definedName>
    <definedName name="усл2002">[41]Январь!#REF!</definedName>
    <definedName name="услуги">[41]Сентябрь!#REF!</definedName>
    <definedName name="фев02г">[42]Ноябрь!#REF!</definedName>
    <definedName name="февр">[41]Июнь!#REF!</definedName>
    <definedName name="Февраль">#REF!</definedName>
    <definedName name="форма">[47]Форма2!$C$51:$C$58,[47]Форма2!$E$51:$F$58,[47]Форма2!$C$60:$C$62,[47]Форма2!$E$60:$F$62,[47]Форма2!$C$64:$C$66,[47]Форма2!$E$64:$F$66,[47]Форма2!$C$51</definedName>
    <definedName name="форма6">#REF!</definedName>
    <definedName name="ц">'[21]5R'!ц</definedName>
    <definedName name="Цена_переработки">#REF!</definedName>
    <definedName name="цу">'[21]5R'!цу</definedName>
    <definedName name="цц">'[21]5R'!цц</definedName>
    <definedName name="четвертый">#REF!</definedName>
    <definedName name="щ">'[21]5R'!щ</definedName>
    <definedName name="ы">'[58]5'!#REF!</definedName>
    <definedName name="ыв">'[21]5R'!ыв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'[21]5R'!ыыыы</definedName>
    <definedName name="Экспорт_Объемы_добычи">#REF!</definedName>
    <definedName name="Экспорт_Поставки_нефти">'[51]поставка сравн13'!$A$1:$Q$30</definedName>
    <definedName name="ээ">#REF!</definedName>
    <definedName name="юю">#REF!</definedName>
    <definedName name="явп">#REF!</definedName>
    <definedName name="Январь">[41]Январь!#REF!</definedName>
    <definedName name="январь2002">[42]Ноябрь!#REF!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3" i="4" l="1"/>
  <c r="A90" i="4"/>
  <c r="A89" i="4"/>
  <c r="K84" i="4"/>
  <c r="I84" i="4"/>
  <c r="I83" i="4"/>
  <c r="K83" i="4" s="1"/>
  <c r="I82" i="4"/>
  <c r="K82" i="4" s="1"/>
  <c r="I81" i="4"/>
  <c r="K81" i="4" s="1"/>
  <c r="I80" i="4"/>
  <c r="K80" i="4" s="1"/>
  <c r="K79" i="4"/>
  <c r="I79" i="4"/>
  <c r="K78" i="4"/>
  <c r="I78" i="4"/>
  <c r="I77" i="4"/>
  <c r="K77" i="4" s="1"/>
  <c r="I76" i="4"/>
  <c r="K76" i="4" s="1"/>
  <c r="I75" i="4"/>
  <c r="K75" i="4" s="1"/>
  <c r="I74" i="4"/>
  <c r="K74" i="4" s="1"/>
  <c r="K73" i="4"/>
  <c r="I73" i="4"/>
  <c r="K72" i="4"/>
  <c r="J71" i="4"/>
  <c r="H71" i="4"/>
  <c r="G71" i="4"/>
  <c r="F71" i="4"/>
  <c r="E71" i="4"/>
  <c r="D71" i="4"/>
  <c r="D69" i="4" s="1"/>
  <c r="C71" i="4"/>
  <c r="I71" i="4" s="1"/>
  <c r="K71" i="4" s="1"/>
  <c r="K70" i="4"/>
  <c r="J69" i="4"/>
  <c r="H69" i="4"/>
  <c r="G69" i="4"/>
  <c r="F69" i="4"/>
  <c r="E69" i="4"/>
  <c r="K68" i="4"/>
  <c r="I68" i="4"/>
  <c r="K67" i="4"/>
  <c r="I67" i="4"/>
  <c r="K66" i="4"/>
  <c r="I66" i="4"/>
  <c r="I65" i="4"/>
  <c r="K65" i="4" s="1"/>
  <c r="I64" i="4"/>
  <c r="K64" i="4" s="1"/>
  <c r="K63" i="4"/>
  <c r="I63" i="4"/>
  <c r="I62" i="4"/>
  <c r="K62" i="4" s="1"/>
  <c r="K61" i="4"/>
  <c r="I61" i="4"/>
  <c r="I60" i="4"/>
  <c r="K60" i="4" s="1"/>
  <c r="K59" i="4"/>
  <c r="I59" i="4"/>
  <c r="J58" i="4"/>
  <c r="J56" i="4" s="1"/>
  <c r="H58" i="4"/>
  <c r="H56" i="4" s="1"/>
  <c r="G58" i="4"/>
  <c r="F58" i="4"/>
  <c r="E58" i="4"/>
  <c r="D58" i="4"/>
  <c r="C58" i="4"/>
  <c r="C56" i="4" s="1"/>
  <c r="G57" i="4"/>
  <c r="I57" i="4" s="1"/>
  <c r="K57" i="4" s="1"/>
  <c r="F56" i="4"/>
  <c r="E56" i="4"/>
  <c r="D56" i="4"/>
  <c r="K54" i="4"/>
  <c r="K53" i="4"/>
  <c r="K52" i="4"/>
  <c r="K51" i="4"/>
  <c r="I51" i="4"/>
  <c r="J50" i="4"/>
  <c r="D50" i="4"/>
  <c r="K49" i="4"/>
  <c r="I49" i="4"/>
  <c r="I48" i="4"/>
  <c r="K48" i="4" s="1"/>
  <c r="K47" i="4"/>
  <c r="I47" i="4"/>
  <c r="K46" i="4"/>
  <c r="I46" i="4"/>
  <c r="I45" i="4"/>
  <c r="K45" i="4" s="1"/>
  <c r="K44" i="4"/>
  <c r="I44" i="4"/>
  <c r="K43" i="4"/>
  <c r="I43" i="4"/>
  <c r="I42" i="4"/>
  <c r="K42" i="4" s="1"/>
  <c r="K41" i="4"/>
  <c r="I41" i="4"/>
  <c r="K40" i="4"/>
  <c r="I40" i="4"/>
  <c r="I39" i="4"/>
  <c r="K39" i="4" s="1"/>
  <c r="K38" i="4"/>
  <c r="I38" i="4"/>
  <c r="K37" i="4"/>
  <c r="J36" i="4"/>
  <c r="H36" i="4"/>
  <c r="H34" i="4" s="1"/>
  <c r="G36" i="4"/>
  <c r="F36" i="4"/>
  <c r="E36" i="4"/>
  <c r="D36" i="4"/>
  <c r="C36" i="4"/>
  <c r="I36" i="4" s="1"/>
  <c r="K36" i="4" s="1"/>
  <c r="K35" i="4"/>
  <c r="J34" i="4"/>
  <c r="G34" i="4"/>
  <c r="F34" i="4"/>
  <c r="E34" i="4"/>
  <c r="D34" i="4"/>
  <c r="I33" i="4"/>
  <c r="K33" i="4" s="1"/>
  <c r="K32" i="4"/>
  <c r="I32" i="4"/>
  <c r="K31" i="4"/>
  <c r="I31" i="4"/>
  <c r="I30" i="4"/>
  <c r="K30" i="4" s="1"/>
  <c r="K29" i="4"/>
  <c r="I29" i="4"/>
  <c r="K28" i="4"/>
  <c r="I28" i="4"/>
  <c r="K27" i="4"/>
  <c r="I26" i="4"/>
  <c r="K26" i="4" s="1"/>
  <c r="K25" i="4"/>
  <c r="J23" i="4"/>
  <c r="H23" i="4"/>
  <c r="H21" i="4" s="1"/>
  <c r="G23" i="4"/>
  <c r="G21" i="4" s="1"/>
  <c r="F23" i="4"/>
  <c r="E23" i="4"/>
  <c r="E21" i="4" s="1"/>
  <c r="E50" i="4" s="1"/>
  <c r="D23" i="4"/>
  <c r="C23" i="4"/>
  <c r="I23" i="4" s="1"/>
  <c r="K23" i="4" s="1"/>
  <c r="I22" i="4"/>
  <c r="K22" i="4" s="1"/>
  <c r="J21" i="4"/>
  <c r="F21" i="4"/>
  <c r="D21" i="4"/>
  <c r="J20" i="4"/>
  <c r="H20" i="4"/>
  <c r="G20" i="4"/>
  <c r="F20" i="4"/>
  <c r="F50" i="4" s="1"/>
  <c r="E20" i="4"/>
  <c r="D20" i="4"/>
  <c r="C20" i="4"/>
  <c r="I20" i="4" s="1"/>
  <c r="K20" i="4" s="1"/>
  <c r="I19" i="4"/>
  <c r="K19" i="4" s="1"/>
  <c r="I18" i="4"/>
  <c r="K18" i="4" s="1"/>
  <c r="C14" i="4"/>
  <c r="C10" i="4"/>
  <c r="A95" i="3"/>
  <c r="A92" i="3"/>
  <c r="A91" i="3"/>
  <c r="D85" i="3"/>
  <c r="D84" i="3"/>
  <c r="D83" i="3"/>
  <c r="E76" i="3"/>
  <c r="D76" i="3"/>
  <c r="C76" i="3"/>
  <c r="E70" i="3"/>
  <c r="E83" i="3" s="1"/>
  <c r="D70" i="3"/>
  <c r="C70" i="3"/>
  <c r="E53" i="3"/>
  <c r="D53" i="3"/>
  <c r="C53" i="3"/>
  <c r="C68" i="3" s="1"/>
  <c r="E39" i="3"/>
  <c r="E68" i="3" s="1"/>
  <c r="D39" i="3"/>
  <c r="C39" i="3"/>
  <c r="C37" i="3"/>
  <c r="E28" i="3"/>
  <c r="E37" i="3" s="1"/>
  <c r="D28" i="3"/>
  <c r="C28" i="3"/>
  <c r="E20" i="3"/>
  <c r="D20" i="3"/>
  <c r="D37" i="3" s="1"/>
  <c r="C20" i="3"/>
  <c r="B11" i="3"/>
  <c r="A70" i="2"/>
  <c r="A67" i="2"/>
  <c r="A66" i="2"/>
  <c r="D52" i="2"/>
  <c r="C52" i="2"/>
  <c r="D46" i="2"/>
  <c r="C46" i="2"/>
  <c r="C35" i="2" s="1"/>
  <c r="D19" i="2"/>
  <c r="D22" i="2" s="1"/>
  <c r="D28" i="2" s="1"/>
  <c r="D30" i="2" s="1"/>
  <c r="D32" i="2" s="1"/>
  <c r="C19" i="2"/>
  <c r="C22" i="2" s="1"/>
  <c r="C13" i="2"/>
  <c r="C12" i="2"/>
  <c r="D141" i="1"/>
  <c r="D143" i="1" s="1"/>
  <c r="C141" i="1"/>
  <c r="C143" i="1" s="1"/>
  <c r="D130" i="1"/>
  <c r="C130" i="1"/>
  <c r="D121" i="1"/>
  <c r="C121" i="1"/>
  <c r="D118" i="1"/>
  <c r="D133" i="1" s="1"/>
  <c r="C118" i="1"/>
  <c r="D111" i="1"/>
  <c r="C111" i="1"/>
  <c r="C133" i="1" s="1"/>
  <c r="D105" i="1"/>
  <c r="C105" i="1"/>
  <c r="D95" i="1"/>
  <c r="C95" i="1"/>
  <c r="D92" i="1"/>
  <c r="C92" i="1"/>
  <c r="D85" i="1"/>
  <c r="D108" i="1" s="1"/>
  <c r="C85" i="1"/>
  <c r="C108" i="1" s="1"/>
  <c r="D77" i="1"/>
  <c r="C77" i="1"/>
  <c r="D65" i="1"/>
  <c r="C65" i="1"/>
  <c r="D61" i="1"/>
  <c r="C61" i="1"/>
  <c r="D50" i="1"/>
  <c r="D81" i="1" s="1"/>
  <c r="C50" i="1"/>
  <c r="C47" i="1"/>
  <c r="D44" i="1"/>
  <c r="C44" i="1"/>
  <c r="D36" i="1"/>
  <c r="C36" i="1"/>
  <c r="D26" i="1"/>
  <c r="D47" i="1" s="1"/>
  <c r="C26" i="1"/>
  <c r="C83" i="3" l="1"/>
  <c r="C86" i="3" s="1"/>
  <c r="C88" i="3" s="1"/>
  <c r="D68" i="3"/>
  <c r="D86" i="3" s="1"/>
  <c r="D88" i="3" s="1"/>
  <c r="D35" i="2"/>
  <c r="G50" i="4"/>
  <c r="H50" i="4"/>
  <c r="I56" i="4"/>
  <c r="K56" i="4" s="1"/>
  <c r="C144" i="1"/>
  <c r="D82" i="1"/>
  <c r="D144" i="1"/>
  <c r="D145" i="1" s="1"/>
  <c r="C28" i="2"/>
  <c r="E86" i="3"/>
  <c r="E88" i="3" s="1"/>
  <c r="F55" i="4"/>
  <c r="F85" i="4" s="1"/>
  <c r="D33" i="2"/>
  <c r="D60" i="2" s="1"/>
  <c r="D53" i="2"/>
  <c r="D55" i="2" s="1"/>
  <c r="E55" i="4"/>
  <c r="E85" i="4" s="1"/>
  <c r="D55" i="4"/>
  <c r="D85" i="4" s="1"/>
  <c r="G56" i="4"/>
  <c r="C69" i="4"/>
  <c r="I69" i="4" s="1"/>
  <c r="K69" i="4" s="1"/>
  <c r="C21" i="4"/>
  <c r="I21" i="4" s="1"/>
  <c r="K21" i="4" s="1"/>
  <c r="C34" i="4"/>
  <c r="I34" i="4" s="1"/>
  <c r="K34" i="4" s="1"/>
  <c r="I58" i="4"/>
  <c r="K58" i="4" s="1"/>
  <c r="C81" i="1"/>
  <c r="C82" i="1" s="1"/>
  <c r="J55" i="4"/>
  <c r="J85" i="4" s="1"/>
  <c r="C50" i="4"/>
  <c r="H55" i="4" l="1"/>
  <c r="H85" i="4" s="1"/>
  <c r="G55" i="4"/>
  <c r="G85" i="4" s="1"/>
  <c r="C55" i="4"/>
  <c r="I50" i="4"/>
  <c r="K50" i="4" s="1"/>
  <c r="C145" i="1"/>
  <c r="C30" i="2"/>
  <c r="C32" i="2" l="1"/>
  <c r="C85" i="4"/>
  <c r="I55" i="4"/>
  <c r="K55" i="4" s="1"/>
  <c r="I85" i="4" l="1"/>
  <c r="K85" i="4" s="1"/>
  <c r="C33" i="2"/>
  <c r="C53" i="2"/>
  <c r="C55" i="2" s="1"/>
  <c r="C60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Ормаганбетова Айнур Муратовна</author>
  </authors>
  <commentList>
    <comment ref="A23" authorId="0" shapeId="0" xr:uid="{C4693B0F-E9D7-445A-B527-CCD293C5A511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6" authorId="0" shapeId="0" xr:uid="{513040A1-A954-4BEE-A4C5-8BB7DDF111C7}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Марченко Елена Анатольевна</author>
    <author>Баранова Наталья Леонидовна</author>
  </authors>
  <commentList>
    <comment ref="F35" authorId="0" shapeId="0" xr:uid="{EE70DEC0-E2F7-4469-954B-5B60FF557820}">
      <text>
        <r>
          <rPr>
            <b/>
            <sz val="9"/>
            <color indexed="81"/>
            <rFont val="Tahoma"/>
            <family val="2"/>
            <charset val="204"/>
          </rPr>
          <t>Марченко Елена Анатольевна:</t>
        </r>
        <r>
          <rPr>
            <sz val="9"/>
            <color indexed="81"/>
            <rFont val="Tahoma"/>
            <family val="2"/>
            <charset val="204"/>
          </rPr>
          <t xml:space="preserve">
финансовая аренда 2900
</t>
        </r>
      </text>
    </comment>
    <comment ref="F84" authorId="1" shapeId="0" xr:uid="{2B8D346C-CB24-47AB-96D7-E2626839EF02}">
      <text>
        <r>
          <rPr>
            <sz val="9"/>
            <color indexed="81"/>
            <rFont val="Tahoma"/>
            <family val="2"/>
            <charset val="204"/>
          </rPr>
          <t xml:space="preserve">(021.008 + 021.067) - (022.010 + 022.052)
Отклонение 70 821 - курсовой эффкт на ДС по отчетности ТОО Ulba China
</t>
        </r>
      </text>
    </comment>
    <comment ref="G85" authorId="1" shapeId="0" xr:uid="{B6047D86-11E0-4CA2-96DA-21DE08E9A673}">
      <text>
        <r>
          <rPr>
            <sz val="9"/>
            <color indexed="81"/>
            <rFont val="Tahoma"/>
            <family val="2"/>
            <charset val="204"/>
          </rPr>
          <t xml:space="preserve">021.006 - 022.006
Отклонение 3 - курсовой эффект возникающий при расчете резерва на обесценению денежных средств  ТОО Ulba China
</t>
        </r>
      </text>
    </comment>
  </commentList>
</comments>
</file>

<file path=xl/sharedStrings.xml><?xml version="1.0" encoding="utf-8"?>
<sst xmlns="http://schemas.openxmlformats.org/spreadsheetml/2006/main" count="519" uniqueCount="398">
  <si>
    <t xml:space="preserve">Приложение 1 </t>
  </si>
  <si>
    <t>к приказу Министра финансов Республики Казахстан</t>
  </si>
  <si>
    <t>от 2 марта 2022 года № 241</t>
  </si>
  <si>
    <t>Приложение 2</t>
  </si>
  <si>
    <t>к приказу Министрества финансов Республики Казахстан</t>
  </si>
  <si>
    <t xml:space="preserve">от 28 июня 2017 года № 404 </t>
  </si>
  <si>
    <t xml:space="preserve">Форма 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</si>
  <si>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</si>
  <si>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</si>
  <si>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</si>
  <si>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</si>
  <si>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</si>
  <si>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</si>
  <si>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</si>
  <si>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</si>
  <si>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</si>
  <si>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</si>
  <si>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</si>
  <si>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</si>
  <si>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</si>
  <si>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</si>
  <si>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</si>
  <si>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</si>
  <si>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</si>
  <si>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</si>
  <si>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</si>
  <si>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</si>
  <si>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</si>
  <si>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</si>
  <si>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</si>
  <si>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</si>
  <si>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</si>
  <si>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Краткосрочные 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</si>
  <si>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</si>
  <si>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</si>
  <si>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</si>
  <si>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</si>
  <si>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</si>
  <si>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</si>
  <si>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Краткосрочные финансовые активы, оцениваемые по справедливой стоимости через прочий совокупный доход</t>
  </si>
  <si>
    <t>012</t>
  </si>
  <si>
    <t>Краткосрочные финансовые активы, учитываемые по справедливой стоимости через прибыли и убытки</t>
  </si>
  <si>
    <t>013</t>
  </si>
  <si>
    <t>Краткосрочные 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</si>
  <si>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</si>
  <si>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</si>
  <si>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</si>
  <si>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</si>
  <si>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</si>
  <si>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</si>
  <si>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</si>
  <si>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Краткосрочная дебиторская задолженность по аренде</t>
  </si>
  <si>
    <t>017</t>
  </si>
  <si>
    <t>Краткосрочные 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</si>
  <si>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</si>
  <si>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</si>
  <si>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</si>
  <si>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</si>
  <si>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</si>
  <si>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</si>
  <si>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</si>
  <si>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</si>
  <si>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</si>
  <si>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</si>
  <si>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</si>
  <si>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</si>
  <si>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</si>
  <si>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</si>
  <si>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>Долгосрочные финансовые активы, оцениваемые по амортизированной стоимости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</si>
  <si>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</si>
  <si>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</si>
  <si>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</si>
  <si>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</si>
  <si>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Долгосрочные финансовые активы, оцениваемые по справедливой стоимости через прочий совокупный доход</t>
  </si>
  <si>
    <t>Долгосрочные финансовые активы, учитываемые по справедливой стоимости через прибыли и убытки</t>
  </si>
  <si>
    <t>Долгосрочные производные финансовые инструменты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</si>
  <si>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</si>
  <si>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</si>
  <si>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</si>
  <si>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</si>
  <si>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</si>
  <si>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</si>
  <si>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</si>
  <si>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</si>
  <si>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</si>
  <si>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</si>
  <si>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</si>
  <si>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</si>
  <si>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</si>
  <si>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</si>
  <si>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</si>
  <si>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</si>
  <si>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</si>
  <si>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</si>
  <si>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</si>
  <si>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</si>
  <si>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</si>
  <si>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</si>
  <si>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</si>
  <si>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</si>
  <si>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</si>
  <si>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</si>
  <si>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</si>
  <si>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</si>
  <si>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</si>
  <si>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</si>
  <si>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</si>
  <si>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</si>
  <si>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</si>
  <si>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</si>
  <si>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</si>
  <si>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</si>
  <si>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</si>
  <si>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</si>
  <si>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</si>
  <si>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</si>
  <si>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</si>
  <si>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</si>
  <si>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</si>
  <si>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</si>
  <si>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</si>
  <si>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</si>
  <si>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</si>
  <si>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</si>
  <si>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Производные финансовые инструменты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</si>
  <si>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</si>
  <si>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</si>
  <si>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</si>
  <si>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</si>
  <si>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</si>
  <si>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</si>
  <si>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</si>
  <si>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</si>
  <si>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</si>
  <si>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</si>
  <si>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</si>
  <si>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</si>
  <si>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</si>
  <si>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</si>
  <si>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</si>
  <si>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</si>
  <si>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</si>
  <si>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</si>
  <si>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</si>
  <si>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</si>
  <si>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                                                                         (фамилия, имя, отчество)</t>
  </si>
  <si>
    <t>(подпись)</t>
  </si>
  <si>
    <t>Главный бухгалтер                                                Оразбекова Динара Тлеукеновна</t>
  </si>
  <si>
    <t>_____________________</t>
  </si>
  <si>
    <t>Место печати</t>
  </si>
  <si>
    <t xml:space="preserve">Приложение 2 </t>
  </si>
  <si>
    <t>Приложение 3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</si>
  <si>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</si>
  <si>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</si>
  <si>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</si>
  <si>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</si>
  <si>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</si>
  <si>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</si>
  <si>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 от реализации товаров, работ и услуг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</si>
  <si>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</si>
  <si>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</si>
  <si>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</si>
  <si>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</si>
  <si>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</si>
  <si>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</si>
  <si>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</si>
  <si>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</si>
  <si>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</si>
  <si>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</si>
  <si>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</si>
  <si>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</si>
  <si>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</si>
  <si>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</si>
  <si>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</si>
  <si>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</si>
  <si>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</si>
  <si>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</si>
  <si>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</si>
  <si>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</si>
  <si>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</si>
  <si>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</si>
  <si>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</si>
  <si>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</si>
  <si>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</si>
  <si>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</si>
  <si>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</si>
  <si>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</si>
  <si>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</si>
  <si>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</si>
  <si>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</si>
  <si>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</si>
  <si>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</si>
  <si>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</si>
  <si>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</si>
  <si>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</si>
  <si>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</si>
  <si>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</si>
  <si>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</si>
  <si>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</si>
  <si>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</si>
  <si>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</si>
  <si>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</si>
  <si>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</si>
  <si>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</si>
  <si>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</si>
  <si>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</si>
  <si>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</si>
  <si>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</si>
  <si>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</si>
  <si>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</si>
  <si>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</si>
  <si>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</si>
  <si>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</si>
  <si>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</si>
  <si>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</si>
  <si>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</si>
  <si>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</si>
  <si>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</si>
  <si>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</si>
  <si>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</si>
  <si>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</si>
  <si>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</si>
  <si>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________________________________</t>
  </si>
  <si>
    <t xml:space="preserve">                                                                     (фамилия, имя, отчество)</t>
  </si>
  <si>
    <t xml:space="preserve">Приложение 3 </t>
  </si>
  <si>
    <t xml:space="preserve">                           Приложение №4</t>
  </si>
  <si>
    <t xml:space="preserve">          к приказу Министра финансов Республики Казахстан</t>
  </si>
  <si>
    <t xml:space="preserve">                  </t>
  </si>
  <si>
    <t xml:space="preserve">                </t>
  </si>
  <si>
    <t xml:space="preserve">            от 28 июня 2017 года № 404</t>
  </si>
  <si>
    <t>Форма</t>
  </si>
  <si>
    <t xml:space="preserve">КОНСОЛИДИРОВАННЫЙ ОТЧЕТ О ДВИЖЕНИИ ДЕНЕЖНЫХ СРЕДСТВ  </t>
  </si>
  <si>
    <t xml:space="preserve">по состоянию на </t>
  </si>
  <si>
    <t>(прямой метод)</t>
  </si>
  <si>
    <t>Акционерное общество"Ульбинский металлургический завод"</t>
  </si>
  <si>
    <t>в тысячах тенге</t>
  </si>
  <si>
    <t xml:space="preserve">                              НАИМЕНОВАНИЕ ПОКАЗАТЕЛЕЙ</t>
  </si>
  <si>
    <t>Код стр.</t>
  </si>
  <si>
    <t>План                               за отчетный период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</si>
  <si>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</si>
  <si>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</si>
  <si>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</si>
  <si>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</si>
  <si>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</si>
  <si>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</si>
  <si>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</si>
  <si>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</si>
  <si>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</si>
  <si>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</si>
  <si>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</si>
  <si>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</si>
  <si>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</si>
  <si>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</si>
  <si>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</si>
  <si>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</si>
  <si>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</si>
  <si>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</si>
  <si>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</si>
  <si>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</si>
  <si>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</si>
  <si>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</si>
  <si>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</si>
  <si>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</si>
  <si>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</si>
  <si>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</si>
  <si>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</si>
  <si>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</si>
  <si>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</si>
  <si>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</si>
  <si>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</si>
  <si>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</si>
  <si>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</si>
  <si>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</si>
  <si>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</si>
  <si>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</si>
  <si>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</si>
  <si>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</si>
  <si>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</si>
  <si>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</si>
  <si>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</si>
  <si>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</si>
  <si>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</si>
  <si>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</si>
  <si>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</si>
  <si>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</si>
  <si>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</si>
  <si>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</si>
  <si>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</si>
  <si>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</si>
  <si>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</si>
  <si>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</si>
  <si>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</si>
  <si>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</si>
  <si>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</si>
  <si>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</si>
  <si>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</si>
  <si>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</si>
  <si>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</si>
  <si>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 xml:space="preserve">                                                                            (фамилия, имя, отчество)</t>
  </si>
  <si>
    <t>Приложение 5</t>
  </si>
  <si>
    <t xml:space="preserve">                           Приложение №6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</si>
  <si>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</si>
  <si>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</si>
  <si>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</si>
  <si>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</si>
  <si>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</si>
  <si>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</si>
  <si>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</si>
  <si>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</si>
  <si>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</si>
  <si>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</si>
  <si>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</si>
  <si>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</si>
  <si>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</si>
  <si>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</si>
  <si>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</si>
  <si>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</si>
  <si>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</si>
  <si>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</si>
  <si>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</si>
  <si>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</si>
  <si>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</si>
  <si>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</si>
  <si>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</si>
  <si>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</si>
  <si>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</si>
  <si>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</si>
  <si>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</si>
  <si>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</si>
  <si>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</si>
  <si>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</si>
  <si>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</si>
  <si>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</si>
  <si>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</si>
  <si>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</si>
  <si>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</si>
  <si>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</si>
  <si>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</si>
  <si>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</si>
  <si>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</si>
  <si>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</si>
  <si>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</si>
  <si>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</si>
  <si>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</si>
  <si>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</si>
  <si>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</si>
  <si>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</si>
  <si>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</si>
  <si>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</si>
  <si>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</si>
  <si>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</si>
  <si>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</si>
  <si>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</si>
  <si>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</si>
  <si>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</si>
  <si>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</si>
  <si>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</si>
  <si>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</si>
  <si>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</si>
  <si>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</si>
  <si>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</si>
  <si>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</si>
  <si>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</si>
  <si>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</si>
  <si>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</si>
  <si>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</si>
  <si>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</si>
  <si>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</si>
  <si>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</si>
  <si>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</si>
  <si>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</si>
  <si>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</si>
  <si>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</si>
  <si>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</si>
  <si>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</si>
  <si>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</si>
  <si>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</si>
  <si>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</si>
  <si>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</si>
  <si>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</si>
  <si>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</si>
  <si>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</si>
  <si>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</si>
  <si>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</si>
  <si>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</si>
  <si>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</si>
  <si>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</si>
  <si>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</si>
  <si>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</si>
  <si>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</si>
  <si>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</si>
  <si>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</si>
  <si>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</si>
  <si>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</si>
  <si>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Сальдо на 30 июня отчетного года (строка 500 + строка 600 + строка 700 + строка 719)</t>
  </si>
  <si>
    <t xml:space="preserve">                                                                          (фамилия, имя, отчество)</t>
  </si>
  <si>
    <r>
      <rPr>
        <b/>
        <sz val="10"/>
        <color rgb="FF000000"/>
        <rFont val="Arial"/>
        <family val="2"/>
        <charset val="204"/>
      </rPr>
      <t xml:space="preserve">по экономике и финансам </t>
    </r>
    <r>
      <rPr>
        <b/>
        <sz val="10"/>
        <color indexed="8"/>
        <rFont val="Arial"/>
        <family val="2"/>
        <charset val="204"/>
      </rPr>
      <t xml:space="preserve">                            Чеботарёва людмила Анатольевна</t>
    </r>
  </si>
  <si>
    <t xml:space="preserve">Заместитель Председателя Правления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</si>
</sst>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[$€-2]* #,##0.00_);_([$€-2]* \(#,##0.00\);_([$€-2]* &quot;-&quot;??_)"/>
    <numFmt numFmtId="165" formatCode="#,##0.00_ ;\-#,##0.00\ "/>
    <numFmt numFmtId="166" formatCode="_-* #,##0_р_._-;\-* #,##0_р_._-;_-* &quot;-&quot;??_р_._-;_-@_-"/>
    <numFmt numFmtId="167" formatCode="_(* #,##0_);_(* \(#,##0\);_(* &quot;-&quot;_);_(@_)"/>
    <numFmt numFmtId="169" formatCode="_-* #,##0.00_р_._-;\-* #,##0.00_р_._-;_-* &quot;-&quot;??_р_._-;_-@_-"/>
    <numFmt numFmtId="170" formatCode="000"/>
    <numFmt numFmtId="171" formatCode="_(* #,##0.0_);_(* \(#,##0.0\);_(* &quot;-&quot;_);_(@_)"/>
  </numFmts>
  <fonts count="31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2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b/>
      <sz val="12"/>
      <color indexed="8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sz val="9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indexed="8"/>
      <name val="Arial"/>
      <family val="2"/>
    </font>
    <font>
      <b/>
      <sz val="9"/>
      <color indexed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9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253">
    <xf numFmtId="164" fontId="0" fillId="0" borderId="0" xfId="0"/>
    <xf numFmtId="164" fontId="2" fillId="0" borderId="0" xfId="2" applyFont="1" applyFill="1" applyAlignment="1">
      <alignment vertical="top" wrapText="1"/>
    </xf>
    <xf numFmtId="164" fontId="2" fillId="0" borderId="0" xfId="2" applyFont="1" applyFill="1"/>
    <xf numFmtId="49" fontId="3" fillId="0" borderId="0" xfId="2" applyNumberFormat="1" applyFont="1" applyFill="1" applyProtection="1">
      <protection locked="0"/>
    </xf>
    <xf numFmtId="164" fontId="1" fillId="0" borderId="0" xfId="0" applyFont="1" applyFill="1" applyAlignment="1">
      <alignment horizontal="right"/>
    </xf>
    <xf numFmtId="165" fontId="3" fillId="0" borderId="0" xfId="2" applyNumberFormat="1" applyFont="1" applyFill="1"/>
    <xf numFmtId="164" fontId="3" fillId="0" borderId="0" xfId="2" applyFont="1" applyFill="1"/>
    <xf numFmtId="164" fontId="3" fillId="0" borderId="0" xfId="2" applyFont="1" applyFill="1" applyAlignment="1">
      <alignment vertical="top" wrapText="1"/>
    </xf>
    <xf numFmtId="164" fontId="3" fillId="0" borderId="0" xfId="2" applyFont="1" applyFill="1" applyAlignment="1" applyProtection="1">
      <alignment horizontal="right"/>
      <protection locked="0"/>
    </xf>
    <xf numFmtId="166" fontId="3" fillId="0" borderId="0" xfId="2" applyNumberFormat="1" applyFont="1" applyFill="1" applyAlignment="1" applyProtection="1">
      <alignment horizontal="right"/>
      <protection locked="0"/>
    </xf>
    <xf numFmtId="164" fontId="2" fillId="0" borderId="0" xfId="2" applyFont="1" applyFill="1" applyProtection="1">
      <protection locked="0"/>
    </xf>
    <xf numFmtId="166" fontId="3" fillId="0" borderId="0" xfId="2" applyNumberFormat="1" applyFont="1" applyFill="1" applyProtection="1">
      <protection locked="0"/>
    </xf>
    <xf numFmtId="165" fontId="4" fillId="0" borderId="0" xfId="2" applyNumberFormat="1" applyFont="1" applyFill="1"/>
    <xf numFmtId="164" fontId="2" fillId="0" borderId="0" xfId="2" applyFont="1" applyFill="1" applyAlignment="1" applyProtection="1">
      <alignment wrapText="1"/>
      <protection locked="0"/>
    </xf>
    <xf numFmtId="166" fontId="2" fillId="0" borderId="0" xfId="2" applyNumberFormat="1" applyFont="1" applyFill="1" applyProtection="1">
      <protection locked="0"/>
    </xf>
    <xf numFmtId="3" fontId="3" fillId="0" borderId="0" xfId="2" applyNumberFormat="1" applyFont="1" applyFill="1" applyAlignment="1" applyProtection="1">
      <alignment horizontal="left"/>
      <protection locked="0"/>
    </xf>
    <xf numFmtId="0" fontId="5" fillId="0" borderId="0" xfId="2" applyNumberFormat="1" applyFont="1" applyFill="1" applyAlignment="1">
      <alignment horizontal="right" vertical="top" wrapText="1"/>
    </xf>
    <xf numFmtId="0" fontId="5" fillId="0" borderId="0" xfId="2" applyNumberFormat="1" applyFont="1" applyFill="1" applyAlignment="1" applyProtection="1">
      <alignment vertical="top" wrapText="1"/>
      <protection locked="0"/>
    </xf>
    <xf numFmtId="0" fontId="6" fillId="0" borderId="0" xfId="2" applyNumberFormat="1" applyFont="1" applyFill="1" applyAlignment="1">
      <alignment horizontal="right" vertical="top" wrapText="1"/>
    </xf>
    <xf numFmtId="0" fontId="6" fillId="0" borderId="0" xfId="2" applyNumberFormat="1" applyFont="1" applyFill="1" applyProtection="1">
      <protection locked="0"/>
    </xf>
    <xf numFmtId="14" fontId="6" fillId="0" borderId="0" xfId="2" applyNumberFormat="1" applyFont="1" applyFill="1" applyProtection="1">
      <protection locked="0"/>
    </xf>
    <xf numFmtId="0" fontId="3" fillId="0" borderId="0" xfId="2" applyNumberFormat="1" applyFont="1" applyFill="1" applyAlignment="1" applyProtection="1">
      <alignment vertical="top" wrapText="1"/>
      <protection locked="0"/>
    </xf>
    <xf numFmtId="0" fontId="2" fillId="0" borderId="1" xfId="2" applyNumberFormat="1" applyFont="1" applyFill="1" applyBorder="1" applyProtection="1">
      <protection locked="0"/>
    </xf>
    <xf numFmtId="0" fontId="2" fillId="0" borderId="1" xfId="2" applyNumberFormat="1" applyFont="1" applyFill="1" applyBorder="1"/>
    <xf numFmtId="0" fontId="2" fillId="0" borderId="2" xfId="2" applyNumberFormat="1" applyFont="1" applyFill="1" applyBorder="1" applyAlignment="1">
      <alignment horizontal="center" vertical="center" wrapText="1"/>
    </xf>
    <xf numFmtId="165" fontId="4" fillId="0" borderId="0" xfId="2" applyNumberFormat="1" applyFont="1" applyFill="1" applyAlignment="1">
      <alignment horizontal="center" vertical="center"/>
    </xf>
    <xf numFmtId="164" fontId="3" fillId="0" borderId="0" xfId="2" applyFont="1" applyFill="1" applyAlignment="1">
      <alignment horizontal="center" vertical="center"/>
    </xf>
    <xf numFmtId="0" fontId="6" fillId="0" borderId="2" xfId="2" applyNumberFormat="1" applyFont="1" applyFill="1" applyBorder="1" applyAlignment="1">
      <alignment vertical="top" wrapText="1"/>
    </xf>
    <xf numFmtId="0" fontId="6" fillId="0" borderId="2" xfId="2" applyNumberFormat="1" applyFont="1" applyFill="1" applyBorder="1"/>
    <xf numFmtId="167" fontId="6" fillId="0" borderId="2" xfId="2" applyNumberFormat="1" applyFont="1" applyFill="1" applyBorder="1" applyAlignment="1" applyProtection="1">
      <alignment horizontal="right"/>
      <protection locked="0"/>
    </xf>
    <xf numFmtId="165" fontId="7" fillId="0" borderId="0" xfId="2" applyNumberFormat="1" applyFont="1" applyFill="1"/>
    <xf numFmtId="164" fontId="5" fillId="0" borderId="0" xfId="2" applyFont="1" applyFill="1"/>
    <xf numFmtId="0" fontId="2" fillId="0" borderId="2" xfId="2" applyNumberFormat="1" applyFont="1" applyFill="1" applyBorder="1" applyAlignment="1">
      <alignment vertical="top" wrapText="1"/>
    </xf>
    <xf numFmtId="0" fontId="2" fillId="0" borderId="2" xfId="2" applyNumberFormat="1" applyFont="1" applyFill="1" applyBorder="1" applyAlignment="1">
      <alignment horizontal="center"/>
    </xf>
    <xf numFmtId="167" fontId="8" fillId="0" borderId="2" xfId="2" applyNumberFormat="1" applyFont="1" applyFill="1" applyBorder="1" applyAlignment="1" applyProtection="1">
      <alignment horizontal="right" wrapText="1"/>
      <protection locked="0"/>
    </xf>
    <xf numFmtId="167" fontId="8" fillId="0" borderId="2" xfId="2" applyNumberFormat="1" applyFont="1" applyFill="1" applyBorder="1" applyAlignment="1" applyProtection="1">
      <alignment horizontal="right"/>
      <protection locked="0"/>
    </xf>
    <xf numFmtId="167" fontId="8" fillId="0" borderId="2" xfId="2" applyNumberFormat="1" applyFont="1" applyFill="1" applyBorder="1" applyAlignment="1">
      <alignment horizontal="right"/>
    </xf>
    <xf numFmtId="167" fontId="8" fillId="0" borderId="2" xfId="2" quotePrefix="1" applyNumberFormat="1" applyFont="1" applyFill="1" applyBorder="1" applyAlignment="1">
      <alignment horizontal="right" wrapText="1"/>
    </xf>
    <xf numFmtId="164" fontId="0" fillId="0" borderId="2" xfId="0" applyFill="1" applyBorder="1" applyAlignment="1">
      <alignment horizontal="left" indent="2"/>
    </xf>
    <xf numFmtId="0" fontId="9" fillId="0" borderId="2" xfId="2" applyNumberFormat="1" applyFont="1" applyFill="1" applyBorder="1" applyAlignment="1">
      <alignment horizontal="center"/>
    </xf>
    <xf numFmtId="167" fontId="10" fillId="0" borderId="2" xfId="2" applyNumberFormat="1" applyFont="1" applyFill="1" applyBorder="1" applyAlignment="1" applyProtection="1">
      <alignment horizontal="right"/>
      <protection locked="0"/>
    </xf>
    <xf numFmtId="165" fontId="11" fillId="0" borderId="0" xfId="2" applyNumberFormat="1" applyFont="1" applyFill="1"/>
    <xf numFmtId="164" fontId="12" fillId="0" borderId="0" xfId="2" applyFont="1" applyFill="1"/>
    <xf numFmtId="164" fontId="13" fillId="0" borderId="0" xfId="2" applyFont="1" applyFill="1"/>
    <xf numFmtId="49" fontId="2" fillId="0" borderId="2" xfId="2" applyNumberFormat="1" applyFont="1" applyFill="1" applyBorder="1" applyAlignment="1">
      <alignment horizontal="center"/>
    </xf>
    <xf numFmtId="0" fontId="3" fillId="0" borderId="2" xfId="2" applyNumberFormat="1" applyFont="1" applyFill="1" applyBorder="1" applyAlignment="1">
      <alignment vertical="top" wrapText="1"/>
    </xf>
    <xf numFmtId="49" fontId="3" fillId="0" borderId="2" xfId="2" applyNumberFormat="1" applyFont="1" applyFill="1" applyBorder="1" applyAlignment="1">
      <alignment horizontal="center"/>
    </xf>
    <xf numFmtId="167" fontId="14" fillId="0" borderId="2" xfId="2" applyNumberFormat="1" applyFont="1" applyFill="1" applyBorder="1" applyAlignment="1" applyProtection="1">
      <alignment horizontal="right"/>
      <protection locked="0"/>
    </xf>
    <xf numFmtId="165" fontId="12" fillId="0" borderId="0" xfId="2" applyNumberFormat="1" applyFont="1" applyFill="1"/>
    <xf numFmtId="0" fontId="6" fillId="0" borderId="2" xfId="2" applyNumberFormat="1" applyFont="1" applyFill="1" applyBorder="1" applyAlignment="1">
      <alignment horizontal="center"/>
    </xf>
    <xf numFmtId="167" fontId="15" fillId="0" borderId="2" xfId="2" quotePrefix="1" applyNumberFormat="1" applyFont="1" applyFill="1" applyBorder="1" applyAlignment="1">
      <alignment horizontal="right" wrapText="1"/>
    </xf>
    <xf numFmtId="167" fontId="15" fillId="0" borderId="2" xfId="2" applyNumberFormat="1" applyFont="1" applyFill="1" applyBorder="1" applyAlignment="1" applyProtection="1">
      <alignment horizontal="right"/>
      <protection locked="0"/>
    </xf>
    <xf numFmtId="0" fontId="3" fillId="0" borderId="2" xfId="2" applyNumberFormat="1" applyFont="1" applyFill="1" applyBorder="1" applyAlignment="1">
      <alignment horizontal="center"/>
    </xf>
    <xf numFmtId="167" fontId="14" fillId="0" borderId="2" xfId="2" quotePrefix="1" applyNumberFormat="1" applyFont="1" applyFill="1" applyBorder="1" applyAlignment="1">
      <alignment horizontal="right" wrapText="1"/>
    </xf>
    <xf numFmtId="164" fontId="0" fillId="0" borderId="2" xfId="0" applyFill="1" applyBorder="1" applyAlignment="1">
      <alignment horizontal="left"/>
    </xf>
    <xf numFmtId="167" fontId="16" fillId="0" borderId="2" xfId="2" applyNumberFormat="1" applyFont="1" applyFill="1" applyBorder="1" applyAlignment="1" applyProtection="1">
      <alignment horizontal="right"/>
      <protection locked="0"/>
    </xf>
    <xf numFmtId="167" fontId="14" fillId="0" borderId="2" xfId="2" applyNumberFormat="1" applyFont="1" applyFill="1" applyBorder="1" applyAlignment="1">
      <alignment horizontal="right"/>
    </xf>
    <xf numFmtId="0" fontId="12" fillId="0" borderId="2" xfId="2" applyNumberFormat="1" applyFont="1" applyFill="1" applyBorder="1" applyAlignment="1">
      <alignment horizontal="center"/>
    </xf>
    <xf numFmtId="164" fontId="1" fillId="0" borderId="2" xfId="0" applyFont="1" applyFill="1" applyBorder="1" applyAlignment="1">
      <alignment horizontal="left" indent="2"/>
    </xf>
    <xf numFmtId="0" fontId="6" fillId="0" borderId="2" xfId="2" applyNumberFormat="1" applyFont="1" applyFill="1" applyBorder="1" applyAlignment="1">
      <alignment horizontal="left" vertical="center" wrapText="1"/>
    </xf>
    <xf numFmtId="0" fontId="6" fillId="0" borderId="2" xfId="2" applyNumberFormat="1" applyFont="1" applyFill="1" applyBorder="1" applyAlignment="1">
      <alignment horizontal="center" vertical="center" wrapText="1"/>
    </xf>
    <xf numFmtId="167" fontId="15" fillId="0" borderId="2" xfId="2" applyNumberFormat="1" applyFont="1" applyFill="1" applyBorder="1" applyAlignment="1" applyProtection="1">
      <alignment horizontal="right" vertical="center" wrapText="1"/>
      <protection locked="0"/>
    </xf>
    <xf numFmtId="165" fontId="7" fillId="0" borderId="0" xfId="2" applyNumberFormat="1" applyFont="1" applyFill="1" applyAlignment="1">
      <alignment horizontal="center" vertical="center"/>
    </xf>
    <xf numFmtId="164" fontId="5" fillId="0" borderId="0" xfId="2" applyFont="1" applyFill="1" applyAlignment="1">
      <alignment horizontal="center" vertical="center"/>
    </xf>
    <xf numFmtId="0" fontId="0" fillId="0" borderId="2" xfId="0" applyNumberFormat="1" applyFill="1" applyBorder="1" applyAlignment="1" applyProtection="1">
      <alignment horizontal="left" indent="1"/>
      <protection hidden="1"/>
    </xf>
    <xf numFmtId="0" fontId="0" fillId="0" borderId="2" xfId="0" applyNumberFormat="1" applyFill="1" applyBorder="1" applyAlignment="1" applyProtection="1">
      <alignment horizontal="left" wrapText="1" indent="1"/>
      <protection hidden="1"/>
    </xf>
    <xf numFmtId="167" fontId="15" fillId="0" borderId="2" xfId="2" applyNumberFormat="1" applyFont="1" applyFill="1" applyBorder="1" applyAlignment="1">
      <alignment horizontal="right"/>
    </xf>
    <xf numFmtId="0" fontId="2" fillId="0" borderId="0" xfId="2" applyNumberFormat="1" applyFont="1" applyFill="1" applyAlignment="1" applyProtection="1">
      <alignment vertical="top" wrapText="1"/>
      <protection locked="0"/>
    </xf>
    <xf numFmtId="0" fontId="2" fillId="0" borderId="0" xfId="2" applyNumberFormat="1" applyFont="1" applyFill="1" applyProtection="1">
      <protection locked="0"/>
    </xf>
    <xf numFmtId="167" fontId="4" fillId="0" borderId="0" xfId="2" applyNumberFormat="1" applyFont="1" applyFill="1"/>
    <xf numFmtId="164" fontId="3" fillId="0" borderId="0" xfId="2" applyFont="1" applyFill="1" applyProtection="1">
      <protection locked="0"/>
    </xf>
    <xf numFmtId="0" fontId="6" fillId="0" borderId="0" xfId="2" applyNumberFormat="1" applyFont="1" applyFill="1" applyAlignment="1" applyProtection="1">
      <alignment horizontal="left" vertical="top" wrapText="1"/>
      <protection locked="0"/>
    </xf>
    <xf numFmtId="0" fontId="3" fillId="0" borderId="1" xfId="2" applyNumberFormat="1" applyFont="1" applyFill="1" applyBorder="1" applyProtection="1">
      <protection locked="0"/>
    </xf>
    <xf numFmtId="0" fontId="3" fillId="0" borderId="0" xfId="2" applyNumberFormat="1" applyFont="1" applyFill="1" applyProtection="1">
      <protection locked="0"/>
    </xf>
    <xf numFmtId="0" fontId="2" fillId="0" borderId="0" xfId="0" applyNumberFormat="1" applyFont="1" applyFill="1" applyAlignment="1" applyProtection="1">
      <alignment horizontal="center" vertical="top" wrapText="1"/>
      <protection locked="0"/>
    </xf>
    <xf numFmtId="164" fontId="0" fillId="0" borderId="0" xfId="0" applyFill="1" applyProtection="1">
      <protection locked="0"/>
    </xf>
    <xf numFmtId="0" fontId="2" fillId="0" borderId="0" xfId="2" applyNumberFormat="1" applyFont="1" applyFill="1" applyAlignment="1" applyProtection="1">
      <alignment horizontal="center" vertical="top" wrapText="1"/>
      <protection locked="0"/>
    </xf>
    <xf numFmtId="0" fontId="6" fillId="0" borderId="0" xfId="2" applyNumberFormat="1" applyFont="1" applyFill="1" applyAlignment="1" applyProtection="1">
      <alignment vertical="top" wrapText="1"/>
      <protection locked="0"/>
    </xf>
    <xf numFmtId="164" fontId="0" fillId="0" borderId="0" xfId="0" applyFill="1" applyProtection="1">
      <protection locked="0"/>
    </xf>
    <xf numFmtId="164" fontId="3" fillId="0" borderId="0" xfId="2" applyFont="1" applyFill="1" applyAlignment="1" applyProtection="1">
      <alignment vertical="top" wrapText="1"/>
      <protection locked="0"/>
    </xf>
    <xf numFmtId="164" fontId="3" fillId="0" borderId="0" xfId="2" applyFont="1" applyAlignment="1">
      <alignment vertical="top" wrapText="1"/>
    </xf>
    <xf numFmtId="164" fontId="3" fillId="0" borderId="0" xfId="2" applyFont="1"/>
    <xf numFmtId="49" fontId="3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4" fontId="3" fillId="0" borderId="0" xfId="2" applyNumberFormat="1" applyFont="1"/>
    <xf numFmtId="166" fontId="3" fillId="0" borderId="0" xfId="2" applyNumberFormat="1" applyFont="1" applyAlignment="1" applyProtection="1">
      <alignment horizontal="right"/>
      <protection locked="0"/>
    </xf>
    <xf numFmtId="0" fontId="3" fillId="0" borderId="0" xfId="2" applyNumberFormat="1" applyFont="1"/>
    <xf numFmtId="0" fontId="3" fillId="0" borderId="0" xfId="2" applyNumberFormat="1" applyFont="1" applyAlignment="1">
      <alignment horizontal="right"/>
    </xf>
    <xf numFmtId="0" fontId="12" fillId="0" borderId="0" xfId="2" applyNumberFormat="1" applyFont="1"/>
    <xf numFmtId="0" fontId="5" fillId="0" borderId="0" xfId="2" applyNumberFormat="1" applyFont="1" applyAlignment="1" applyProtection="1">
      <alignment horizontal="right"/>
      <protection locked="0"/>
    </xf>
    <xf numFmtId="0" fontId="3" fillId="0" borderId="0" xfId="2" applyNumberFormat="1" applyFont="1" applyProtection="1">
      <protection locked="0"/>
    </xf>
    <xf numFmtId="14" fontId="5" fillId="0" borderId="0" xfId="2" applyNumberFormat="1" applyFont="1" applyProtection="1">
      <protection locked="0"/>
    </xf>
    <xf numFmtId="0" fontId="3" fillId="0" borderId="1" xfId="2" applyNumberFormat="1" applyFont="1" applyBorder="1" applyAlignment="1" applyProtection="1">
      <alignment horizontal="right"/>
      <protection locked="0"/>
    </xf>
    <xf numFmtId="0" fontId="3" fillId="0" borderId="1" xfId="2" applyNumberFormat="1" applyFont="1" applyBorder="1" applyAlignment="1">
      <alignment horizontal="right"/>
    </xf>
    <xf numFmtId="0" fontId="3" fillId="0" borderId="3" xfId="2" applyNumberFormat="1" applyFont="1" applyBorder="1" applyAlignment="1">
      <alignment horizontal="center" vertical="center" wrapText="1"/>
    </xf>
    <xf numFmtId="4" fontId="3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3" fillId="0" borderId="0" xfId="2" applyNumberFormat="1" applyFont="1" applyAlignment="1">
      <alignment vertical="center"/>
    </xf>
    <xf numFmtId="0" fontId="3" fillId="0" borderId="4" xfId="2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textRotation="90" wrapText="1"/>
    </xf>
    <xf numFmtId="164" fontId="12" fillId="0" borderId="0" xfId="0" applyFont="1" applyAlignment="1">
      <alignment horizontal="center" textRotation="90" wrapText="1"/>
    </xf>
    <xf numFmtId="0" fontId="3" fillId="0" borderId="2" xfId="2" applyNumberFormat="1" applyFont="1" applyBorder="1" applyAlignment="1">
      <alignment wrapText="1"/>
    </xf>
    <xf numFmtId="49" fontId="3" fillId="0" borderId="2" xfId="2" applyNumberFormat="1" applyFont="1" applyBorder="1" applyAlignment="1">
      <alignment horizontal="center"/>
    </xf>
    <xf numFmtId="167" fontId="18" fillId="0" borderId="2" xfId="0" applyNumberFormat="1" applyFont="1" applyBorder="1" applyAlignment="1" applyProtection="1">
      <alignment horizontal="left" wrapText="1"/>
      <protection locked="0"/>
    </xf>
    <xf numFmtId="167" fontId="18" fillId="0" borderId="2" xfId="0" applyNumberFormat="1" applyFont="1" applyBorder="1" applyAlignment="1" applyProtection="1">
      <alignment horizontal="left" vertical="top" wrapText="1"/>
      <protection locked="0"/>
    </xf>
    <xf numFmtId="4" fontId="3" fillId="0" borderId="0" xfId="0" applyNumberFormat="1" applyFont="1"/>
    <xf numFmtId="167" fontId="3" fillId="0" borderId="2" xfId="2" applyNumberFormat="1" applyFont="1" applyBorder="1" applyProtection="1">
      <protection locked="0"/>
    </xf>
    <xf numFmtId="0" fontId="5" fillId="0" borderId="2" xfId="2" applyNumberFormat="1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167" fontId="5" fillId="0" borderId="2" xfId="2" quotePrefix="1" applyNumberFormat="1" applyFont="1" applyBorder="1" applyAlignment="1">
      <alignment horizontal="center"/>
    </xf>
    <xf numFmtId="4" fontId="5" fillId="0" borderId="0" xfId="2" applyNumberFormat="1" applyFont="1"/>
    <xf numFmtId="0" fontId="19" fillId="0" borderId="0" xfId="2" applyNumberFormat="1" applyFont="1"/>
    <xf numFmtId="0" fontId="5" fillId="0" borderId="0" xfId="2" applyNumberFormat="1" applyFont="1"/>
    <xf numFmtId="167" fontId="3" fillId="0" borderId="2" xfId="2" applyNumberFormat="1" applyFont="1" applyFill="1" applyBorder="1" applyProtection="1">
      <protection locked="0"/>
    </xf>
    <xf numFmtId="167" fontId="12" fillId="0" borderId="0" xfId="2" applyNumberFormat="1" applyFont="1"/>
    <xf numFmtId="0" fontId="20" fillId="0" borderId="0" xfId="2" applyNumberFormat="1" applyFont="1"/>
    <xf numFmtId="167" fontId="3" fillId="0" borderId="5" xfId="2" applyNumberFormat="1" applyFont="1" applyBorder="1" applyProtection="1">
      <protection locked="0"/>
    </xf>
    <xf numFmtId="167" fontId="5" fillId="0" borderId="2" xfId="2" applyNumberFormat="1" applyFont="1" applyBorder="1" applyProtection="1">
      <protection locked="0"/>
    </xf>
    <xf numFmtId="167" fontId="5" fillId="0" borderId="5" xfId="2" applyNumberFormat="1" applyFont="1" applyBorder="1" applyProtection="1">
      <protection locked="0"/>
    </xf>
    <xf numFmtId="0" fontId="3" fillId="0" borderId="2" xfId="2" applyNumberFormat="1" applyFont="1" applyBorder="1"/>
    <xf numFmtId="4" fontId="3" fillId="0" borderId="2" xfId="2" applyNumberFormat="1" applyFont="1" applyBorder="1" applyProtection="1">
      <protection locked="0"/>
    </xf>
    <xf numFmtId="0" fontId="5" fillId="0" borderId="0" xfId="2" applyNumberFormat="1" applyFont="1" applyAlignment="1" applyProtection="1">
      <alignment wrapText="1"/>
      <protection locked="0"/>
    </xf>
    <xf numFmtId="4" fontId="3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5" fillId="0" borderId="0" xfId="2" applyNumberFormat="1" applyFont="1" applyAlignment="1" applyProtection="1">
      <alignment horizontal="left" wrapText="1"/>
      <protection locked="0"/>
    </xf>
    <xf numFmtId="0" fontId="3" fillId="0" borderId="0" xfId="2" applyNumberFormat="1" applyFont="1" applyAlignment="1" applyProtection="1">
      <alignment horizontal="center" wrapText="1"/>
      <protection locked="0"/>
    </xf>
    <xf numFmtId="164" fontId="1" fillId="0" borderId="0" xfId="0" applyFont="1" applyProtection="1">
      <protection locked="0"/>
    </xf>
    <xf numFmtId="164" fontId="1" fillId="0" borderId="0" xfId="0" applyFont="1" applyProtection="1">
      <protection locked="0"/>
    </xf>
    <xf numFmtId="164" fontId="0" fillId="0" borderId="0" xfId="0" applyProtection="1">
      <protection locked="0"/>
    </xf>
    <xf numFmtId="166" fontId="23" fillId="0" borderId="0" xfId="1" applyNumberFormat="1" applyFont="1" applyFill="1" applyProtection="1"/>
    <xf numFmtId="164" fontId="2" fillId="0" borderId="0" xfId="2" applyFont="1" applyAlignment="1">
      <alignment vertical="top" wrapText="1"/>
    </xf>
    <xf numFmtId="164" fontId="2" fillId="0" borderId="0" xfId="2" applyFont="1"/>
    <xf numFmtId="166" fontId="3" fillId="0" borderId="0" xfId="2" applyNumberFormat="1" applyFont="1"/>
    <xf numFmtId="164" fontId="18" fillId="0" borderId="0" xfId="0" applyFont="1"/>
    <xf numFmtId="164" fontId="1" fillId="0" borderId="0" xfId="0" applyFont="1"/>
    <xf numFmtId="164" fontId="3" fillId="0" borderId="0" xfId="0" applyFont="1" applyProtection="1">
      <protection locked="0"/>
    </xf>
    <xf numFmtId="3" fontId="3" fillId="0" borderId="0" xfId="0" applyNumberFormat="1" applyFont="1" applyProtection="1">
      <protection locked="0"/>
    </xf>
    <xf numFmtId="164" fontId="24" fillId="0" borderId="0" xfId="0" applyFont="1"/>
    <xf numFmtId="164" fontId="3" fillId="0" borderId="0" xfId="0" applyFont="1" applyAlignment="1" applyProtection="1">
      <alignment horizontal="center" vertical="top"/>
      <protection locked="0"/>
    </xf>
    <xf numFmtId="164" fontId="18" fillId="0" borderId="0" xfId="0" applyFont="1" applyAlignment="1">
      <alignment horizontal="right"/>
    </xf>
    <xf numFmtId="164" fontId="5" fillId="0" borderId="0" xfId="0" applyFont="1" applyAlignment="1">
      <alignment horizontal="center" vertical="top"/>
    </xf>
    <xf numFmtId="164" fontId="25" fillId="0" borderId="0" xfId="0" applyFont="1" applyAlignment="1">
      <alignment horizontal="center" vertical="top"/>
    </xf>
    <xf numFmtId="164" fontId="25" fillId="0" borderId="0" xfId="0" applyFont="1" applyAlignment="1">
      <alignment horizontal="center"/>
    </xf>
    <xf numFmtId="14" fontId="25" fillId="0" borderId="0" xfId="0" applyNumberFormat="1" applyFont="1" applyAlignment="1">
      <alignment horizontal="center" vertical="top"/>
    </xf>
    <xf numFmtId="164" fontId="24" fillId="0" borderId="0" xfId="0" applyFont="1" applyAlignment="1">
      <alignment horizontal="right"/>
    </xf>
    <xf numFmtId="164" fontId="5" fillId="0" borderId="0" xfId="0" applyFont="1" applyAlignment="1" applyProtection="1">
      <alignment horizontal="center" vertical="top"/>
      <protection locked="0"/>
    </xf>
    <xf numFmtId="0" fontId="3" fillId="0" borderId="0" xfId="0" applyNumberFormat="1" applyFont="1" applyProtection="1">
      <protection locked="0"/>
    </xf>
    <xf numFmtId="0" fontId="3" fillId="0" borderId="0" xfId="0" applyNumberFormat="1" applyFont="1" applyAlignment="1">
      <alignment horizontal="right" vertical="top"/>
    </xf>
    <xf numFmtId="0" fontId="3" fillId="0" borderId="2" xfId="0" applyNumberFormat="1" applyFont="1" applyBorder="1" applyAlignment="1">
      <alignment vertical="center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top"/>
    </xf>
    <xf numFmtId="0" fontId="5" fillId="0" borderId="2" xfId="0" applyNumberFormat="1" applyFont="1" applyBorder="1" applyAlignment="1" applyProtection="1">
      <alignment horizontal="center" vertical="top"/>
      <protection locked="0"/>
    </xf>
    <xf numFmtId="0" fontId="5" fillId="0" borderId="2" xfId="0" applyNumberFormat="1" applyFont="1" applyBorder="1" applyProtection="1">
      <protection locked="0"/>
    </xf>
    <xf numFmtId="0" fontId="5" fillId="0" borderId="2" xfId="0" applyNumberFormat="1" applyFont="1" applyBorder="1"/>
    <xf numFmtId="170" fontId="5" fillId="0" borderId="2" xfId="0" applyNumberFormat="1" applyFont="1" applyBorder="1" applyAlignment="1" applyProtection="1">
      <alignment horizontal="center" vertical="top"/>
      <protection locked="0"/>
    </xf>
    <xf numFmtId="3" fontId="5" fillId="0" borderId="2" xfId="0" applyNumberFormat="1" applyFont="1" applyBorder="1" applyAlignment="1">
      <alignment horizontal="right" wrapText="1"/>
    </xf>
    <xf numFmtId="0" fontId="3" fillId="0" borderId="2" xfId="0" applyNumberFormat="1" applyFont="1" applyBorder="1"/>
    <xf numFmtId="0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 applyProtection="1">
      <alignment horizontal="right"/>
      <protection locked="0"/>
    </xf>
    <xf numFmtId="170" fontId="3" fillId="0" borderId="2" xfId="0" applyNumberFormat="1" applyFont="1" applyBorder="1" applyAlignment="1" applyProtection="1">
      <alignment horizontal="center" vertical="top"/>
      <protection locked="0"/>
    </xf>
    <xf numFmtId="3" fontId="3" fillId="0" borderId="2" xfId="0" applyNumberFormat="1" applyFont="1" applyBorder="1" applyAlignment="1" applyProtection="1">
      <alignment horizontal="right" wrapText="1"/>
      <protection locked="0"/>
    </xf>
    <xf numFmtId="0" fontId="3" fillId="0" borderId="2" xfId="0" applyNumberFormat="1" applyFont="1" applyBorder="1" applyAlignment="1">
      <alignment horizontal="left" vertical="top"/>
    </xf>
    <xf numFmtId="3" fontId="3" fillId="0" borderId="2" xfId="0" applyNumberFormat="1" applyFont="1" applyBorder="1" applyAlignment="1" applyProtection="1">
      <alignment horizontal="right" vertical="top" wrapText="1"/>
      <protection locked="0"/>
    </xf>
    <xf numFmtId="3" fontId="3" fillId="0" borderId="2" xfId="4" applyNumberFormat="1" applyFont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top"/>
    </xf>
    <xf numFmtId="3" fontId="3" fillId="0" borderId="2" xfId="0" applyNumberFormat="1" applyFont="1" applyBorder="1" applyProtection="1">
      <protection locked="0"/>
    </xf>
    <xf numFmtId="3" fontId="3" fillId="0" borderId="2" xfId="0" applyNumberFormat="1" applyFont="1" applyBorder="1" applyAlignment="1" applyProtection="1">
      <alignment horizontal="left" wrapText="1"/>
      <protection locked="0"/>
    </xf>
    <xf numFmtId="3" fontId="3" fillId="0" borderId="2" xfId="0" applyNumberFormat="1" applyFont="1" applyFill="1" applyBorder="1" applyAlignment="1" applyProtection="1">
      <alignment horizontal="right" wrapText="1"/>
      <protection locked="0"/>
    </xf>
    <xf numFmtId="3" fontId="3" fillId="0" borderId="2" xfId="4" applyNumberFormat="1" applyFont="1" applyBorder="1" applyAlignment="1" applyProtection="1">
      <alignment horizontal="left" wrapText="1"/>
      <protection locked="0"/>
    </xf>
    <xf numFmtId="0" fontId="5" fillId="0" borderId="2" xfId="0" applyNumberFormat="1" applyFont="1" applyBorder="1" applyAlignment="1">
      <alignment wrapText="1"/>
    </xf>
    <xf numFmtId="3" fontId="5" fillId="0" borderId="2" xfId="0" applyNumberFormat="1" applyFont="1" applyBorder="1"/>
    <xf numFmtId="3" fontId="5" fillId="0" borderId="2" xfId="0" applyNumberFormat="1" applyFont="1" applyBorder="1" applyAlignment="1" applyProtection="1">
      <alignment horizontal="center" vertical="top"/>
      <protection locked="0"/>
    </xf>
    <xf numFmtId="3" fontId="5" fillId="0" borderId="2" xfId="0" applyNumberFormat="1" applyFont="1" applyBorder="1" applyAlignment="1" applyProtection="1">
      <alignment horizontal="left" vertical="top" wrapText="1"/>
      <protection locked="0"/>
    </xf>
    <xf numFmtId="3" fontId="5" fillId="0" borderId="2" xfId="0" applyNumberFormat="1" applyFont="1" applyBorder="1" applyProtection="1">
      <protection locked="0"/>
    </xf>
    <xf numFmtId="0" fontId="3" fillId="0" borderId="2" xfId="0" applyNumberFormat="1" applyFont="1" applyBorder="1" applyAlignment="1">
      <alignment vertical="top" wrapText="1"/>
    </xf>
    <xf numFmtId="3" fontId="5" fillId="0" borderId="2" xfId="0" applyNumberFormat="1" applyFont="1" applyFill="1" applyBorder="1" applyAlignment="1" applyProtection="1">
      <alignment horizontal="right" wrapText="1"/>
      <protection locked="0"/>
    </xf>
    <xf numFmtId="3" fontId="5" fillId="0" borderId="2" xfId="0" applyNumberFormat="1" applyFont="1" applyBorder="1" applyAlignment="1" applyProtection="1">
      <alignment horizontal="right" wrapText="1"/>
      <protection locked="0"/>
    </xf>
    <xf numFmtId="3" fontId="3" fillId="0" borderId="2" xfId="0" applyNumberFormat="1" applyFont="1" applyBorder="1" applyAlignment="1">
      <alignment horizontal="right" wrapText="1"/>
    </xf>
    <xf numFmtId="0" fontId="6" fillId="0" borderId="0" xfId="0" applyNumberFormat="1" applyFont="1" applyAlignment="1" applyProtection="1">
      <alignment wrapText="1"/>
      <protection locked="0"/>
    </xf>
    <xf numFmtId="0" fontId="2" fillId="0" borderId="0" xfId="0" applyNumberFormat="1" applyFont="1" applyProtection="1">
      <protection locked="0"/>
    </xf>
    <xf numFmtId="0" fontId="6" fillId="0" borderId="0" xfId="0" applyNumberFormat="1" applyFont="1" applyAlignment="1" applyProtection="1">
      <alignment horizontal="left" wrapText="1"/>
      <protection locked="0"/>
    </xf>
    <xf numFmtId="0" fontId="2" fillId="0" borderId="0" xfId="0" applyNumberFormat="1" applyFont="1" applyAlignment="1" applyProtection="1">
      <alignment horizontal="center" wrapText="1"/>
      <protection locked="0"/>
    </xf>
    <xf numFmtId="0" fontId="18" fillId="0" borderId="0" xfId="2" applyNumberFormat="1" applyFont="1" applyAlignment="1" applyProtection="1">
      <alignment wrapText="1"/>
      <protection locked="0"/>
    </xf>
    <xf numFmtId="0" fontId="18" fillId="0" borderId="0" xfId="2" applyNumberFormat="1" applyFont="1" applyProtection="1">
      <protection locked="0"/>
    </xf>
    <xf numFmtId="169" fontId="18" fillId="0" borderId="0" xfId="1" applyFont="1" applyFill="1" applyProtection="1"/>
    <xf numFmtId="0" fontId="18" fillId="0" borderId="0" xfId="2" applyNumberFormat="1" applyFont="1"/>
    <xf numFmtId="0" fontId="18" fillId="0" borderId="0" xfId="2" applyNumberFormat="1" applyFont="1" applyAlignment="1" applyProtection="1">
      <alignment horizontal="right"/>
      <protection locked="0"/>
    </xf>
    <xf numFmtId="0" fontId="26" fillId="0" borderId="0" xfId="2" applyNumberFormat="1" applyFont="1" applyAlignment="1" applyProtection="1">
      <alignment horizontal="right"/>
      <protection locked="0"/>
    </xf>
    <xf numFmtId="0" fontId="27" fillId="0" borderId="0" xfId="2" applyNumberFormat="1" applyFont="1" applyProtection="1">
      <protection locked="0"/>
    </xf>
    <xf numFmtId="0" fontId="26" fillId="0" borderId="0" xfId="2" applyNumberFormat="1" applyFont="1" applyProtection="1">
      <protection locked="0"/>
    </xf>
    <xf numFmtId="0" fontId="27" fillId="0" borderId="0" xfId="2" applyNumberFormat="1" applyFont="1" applyAlignment="1" applyProtection="1">
      <alignment wrapText="1"/>
      <protection locked="0"/>
    </xf>
    <xf numFmtId="169" fontId="28" fillId="0" borderId="0" xfId="1" applyFont="1" applyFill="1" applyProtection="1"/>
    <xf numFmtId="0" fontId="26" fillId="0" borderId="0" xfId="2" applyNumberFormat="1" applyFont="1" applyAlignment="1" applyProtection="1">
      <alignment wrapText="1"/>
      <protection locked="0"/>
    </xf>
    <xf numFmtId="14" fontId="26" fillId="0" borderId="0" xfId="2" applyNumberFormat="1" applyFont="1" applyAlignment="1" applyProtection="1">
      <alignment horizontal="left" wrapText="1"/>
      <protection locked="0"/>
    </xf>
    <xf numFmtId="0" fontId="27" fillId="0" borderId="1" xfId="2" applyNumberFormat="1" applyFont="1" applyBorder="1" applyProtection="1">
      <protection locked="0"/>
    </xf>
    <xf numFmtId="0" fontId="27" fillId="0" borderId="1" xfId="2" applyNumberFormat="1" applyFont="1" applyBorder="1" applyAlignment="1" applyProtection="1">
      <alignment wrapText="1"/>
      <protection locked="0"/>
    </xf>
    <xf numFmtId="0" fontId="27" fillId="0" borderId="1" xfId="2" applyNumberFormat="1" applyFont="1" applyBorder="1" applyAlignment="1" applyProtection="1">
      <alignment horizontal="right"/>
      <protection locked="0"/>
    </xf>
    <xf numFmtId="0" fontId="27" fillId="0" borderId="3" xfId="2" applyNumberFormat="1" applyFont="1" applyBorder="1" applyAlignment="1" applyProtection="1">
      <alignment horizontal="center" vertical="center" wrapText="1"/>
      <protection locked="0"/>
    </xf>
    <xf numFmtId="0" fontId="27" fillId="0" borderId="6" xfId="2" applyNumberFormat="1" applyFont="1" applyBorder="1" applyAlignment="1" applyProtection="1">
      <alignment horizontal="center" vertical="center" wrapText="1"/>
      <protection locked="0"/>
    </xf>
    <xf numFmtId="0" fontId="27" fillId="0" borderId="7" xfId="2" applyNumberFormat="1" applyFont="1" applyBorder="1" applyAlignment="1" applyProtection="1">
      <alignment horizontal="center" vertical="center" wrapText="1"/>
      <protection locked="0"/>
    </xf>
    <xf numFmtId="0" fontId="27" fillId="0" borderId="5" xfId="2" applyNumberFormat="1" applyFont="1" applyBorder="1" applyAlignment="1" applyProtection="1">
      <alignment horizontal="center" vertical="center" wrapText="1"/>
      <protection locked="0"/>
    </xf>
    <xf numFmtId="0" fontId="18" fillId="0" borderId="0" xfId="2" applyNumberFormat="1" applyFont="1" applyAlignment="1">
      <alignment horizontal="center" vertical="center"/>
    </xf>
    <xf numFmtId="0" fontId="27" fillId="0" borderId="4" xfId="2" applyNumberFormat="1" applyFont="1" applyBorder="1" applyAlignment="1" applyProtection="1">
      <alignment horizontal="center" vertical="center" wrapText="1"/>
      <protection locked="0"/>
    </xf>
    <xf numFmtId="0" fontId="27" fillId="0" borderId="2" xfId="2" applyNumberFormat="1" applyFont="1" applyBorder="1" applyAlignment="1" applyProtection="1">
      <alignment horizontal="center" vertical="center" wrapText="1"/>
      <protection locked="0"/>
    </xf>
    <xf numFmtId="0" fontId="26" fillId="0" borderId="2" xfId="2" applyNumberFormat="1" applyFont="1" applyBorder="1" applyAlignment="1">
      <alignment wrapText="1"/>
    </xf>
    <xf numFmtId="49" fontId="26" fillId="0" borderId="2" xfId="2" applyNumberFormat="1" applyFont="1" applyBorder="1" applyAlignment="1" applyProtection="1">
      <alignment horizontal="center" wrapText="1"/>
      <protection locked="0"/>
    </xf>
    <xf numFmtId="167" fontId="29" fillId="0" borderId="2" xfId="2" applyNumberFormat="1" applyFont="1" applyBorder="1" applyAlignment="1" applyProtection="1">
      <alignment wrapText="1"/>
      <protection locked="0"/>
    </xf>
    <xf numFmtId="167" fontId="29" fillId="0" borderId="2" xfId="2" quotePrefix="1" applyNumberFormat="1" applyFont="1" applyBorder="1" applyAlignment="1" applyProtection="1">
      <alignment wrapText="1"/>
      <protection locked="0"/>
    </xf>
    <xf numFmtId="169" fontId="30" fillId="0" borderId="0" xfId="1" applyFont="1" applyFill="1" applyProtection="1"/>
    <xf numFmtId="0" fontId="24" fillId="0" borderId="0" xfId="2" applyNumberFormat="1" applyFont="1"/>
    <xf numFmtId="0" fontId="27" fillId="0" borderId="2" xfId="2" applyNumberFormat="1" applyFont="1" applyBorder="1" applyAlignment="1">
      <alignment wrapText="1"/>
    </xf>
    <xf numFmtId="49" fontId="27" fillId="0" borderId="2" xfId="2" applyNumberFormat="1" applyFont="1" applyBorder="1" applyAlignment="1" applyProtection="1">
      <alignment horizontal="center" wrapText="1"/>
      <protection locked="0"/>
    </xf>
    <xf numFmtId="167" fontId="27" fillId="0" borderId="2" xfId="2" applyNumberFormat="1" applyFont="1" applyBorder="1" applyAlignment="1" applyProtection="1">
      <alignment wrapText="1"/>
      <protection locked="0"/>
    </xf>
    <xf numFmtId="167" fontId="27" fillId="0" borderId="2" xfId="2" quotePrefix="1" applyNumberFormat="1" applyFont="1" applyBorder="1" applyAlignment="1" applyProtection="1">
      <alignment wrapText="1"/>
      <protection locked="0"/>
    </xf>
    <xf numFmtId="167" fontId="18" fillId="0" borderId="2" xfId="0" applyNumberFormat="1" applyFont="1" applyBorder="1" applyAlignment="1" applyProtection="1">
      <alignment wrapText="1"/>
      <protection locked="0"/>
    </xf>
    <xf numFmtId="167" fontId="29" fillId="0" borderId="2" xfId="2" quotePrefix="1" applyNumberFormat="1" applyFont="1" applyBorder="1" applyProtection="1">
      <protection locked="0"/>
    </xf>
    <xf numFmtId="167" fontId="29" fillId="0" borderId="2" xfId="2" applyNumberFormat="1" applyFont="1" applyBorder="1" applyProtection="1">
      <protection locked="0"/>
    </xf>
    <xf numFmtId="167" fontId="18" fillId="0" borderId="2" xfId="0" applyNumberFormat="1" applyFont="1" applyBorder="1" applyProtection="1">
      <protection locked="0"/>
    </xf>
    <xf numFmtId="167" fontId="18" fillId="0" borderId="2" xfId="0" quotePrefix="1" applyNumberFormat="1" applyFont="1" applyBorder="1" applyProtection="1">
      <protection locked="0"/>
    </xf>
    <xf numFmtId="0" fontId="27" fillId="0" borderId="2" xfId="2" applyNumberFormat="1" applyFont="1" applyBorder="1" applyAlignment="1">
      <alignment vertical="top" wrapText="1"/>
    </xf>
    <xf numFmtId="49" fontId="27" fillId="0" borderId="2" xfId="2" applyNumberFormat="1" applyFont="1" applyBorder="1" applyAlignment="1" applyProtection="1">
      <alignment horizontal="center" vertical="top" wrapText="1"/>
      <protection locked="0"/>
    </xf>
    <xf numFmtId="167" fontId="18" fillId="0" borderId="2" xfId="0" applyNumberFormat="1" applyFont="1" applyBorder="1" applyAlignment="1" applyProtection="1">
      <alignment vertical="top" wrapText="1"/>
      <protection locked="0"/>
    </xf>
    <xf numFmtId="167" fontId="27" fillId="0" borderId="2" xfId="2" applyNumberFormat="1" applyFont="1" applyBorder="1" applyAlignment="1" applyProtection="1">
      <alignment vertical="top" wrapText="1"/>
      <protection locked="0"/>
    </xf>
    <xf numFmtId="167" fontId="27" fillId="0" borderId="2" xfId="2" quotePrefix="1" applyNumberFormat="1" applyFont="1" applyBorder="1" applyAlignment="1" applyProtection="1">
      <alignment vertical="top" wrapText="1"/>
      <protection locked="0"/>
    </xf>
    <xf numFmtId="167" fontId="29" fillId="0" borderId="2" xfId="2" quotePrefix="1" applyNumberFormat="1" applyFont="1" applyBorder="1" applyAlignment="1" applyProtection="1">
      <alignment vertical="top" wrapText="1"/>
      <protection locked="0"/>
    </xf>
    <xf numFmtId="169" fontId="28" fillId="0" borderId="0" xfId="1" applyFont="1" applyFill="1" applyAlignment="1" applyProtection="1">
      <alignment vertical="top"/>
    </xf>
    <xf numFmtId="0" fontId="18" fillId="0" borderId="0" xfId="2" applyNumberFormat="1" applyFont="1" applyAlignment="1">
      <alignment vertical="top"/>
    </xf>
    <xf numFmtId="167" fontId="27" fillId="0" borderId="2" xfId="2" quotePrefix="1" applyNumberFormat="1" applyFont="1" applyBorder="1" applyAlignment="1" applyProtection="1">
      <alignment horizontal="left" wrapText="1"/>
      <protection locked="0"/>
    </xf>
    <xf numFmtId="167" fontId="27" fillId="0" borderId="2" xfId="2" applyNumberFormat="1" applyFont="1" applyBorder="1" applyAlignment="1" applyProtection="1">
      <alignment horizontal="left" wrapText="1"/>
      <protection locked="0"/>
    </xf>
    <xf numFmtId="167" fontId="29" fillId="0" borderId="2" xfId="2" quotePrefix="1" applyNumberFormat="1" applyFont="1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left" wrapText="1" indent="1"/>
      <protection hidden="1"/>
    </xf>
    <xf numFmtId="171" fontId="27" fillId="0" borderId="2" xfId="2" applyNumberFormat="1" applyFont="1" applyBorder="1" applyAlignment="1" applyProtection="1">
      <alignment wrapText="1"/>
      <protection locked="0"/>
    </xf>
    <xf numFmtId="171" fontId="29" fillId="0" borderId="2" xfId="2" quotePrefix="1" applyNumberFormat="1" applyFont="1" applyBorder="1" applyAlignment="1" applyProtection="1">
      <alignment wrapText="1"/>
      <protection locked="0"/>
    </xf>
    <xf numFmtId="171" fontId="18" fillId="0" borderId="2" xfId="0" quotePrefix="1" applyNumberFormat="1" applyFont="1" applyBorder="1" applyProtection="1">
      <protection locked="0"/>
    </xf>
    <xf numFmtId="171" fontId="27" fillId="0" borderId="2" xfId="2" quotePrefix="1" applyNumberFormat="1" applyFont="1" applyBorder="1" applyAlignment="1" applyProtection="1">
      <alignment horizontal="left" wrapText="1"/>
      <protection locked="0"/>
    </xf>
    <xf numFmtId="171" fontId="27" fillId="0" borderId="2" xfId="2" quotePrefix="1" applyNumberFormat="1" applyFont="1" applyBorder="1" applyAlignment="1" applyProtection="1">
      <alignment wrapText="1"/>
      <protection locked="0"/>
    </xf>
    <xf numFmtId="171" fontId="29" fillId="0" borderId="2" xfId="2" quotePrefix="1" applyNumberFormat="1" applyFont="1" applyBorder="1" applyProtection="1">
      <protection locked="0"/>
    </xf>
    <xf numFmtId="171" fontId="18" fillId="0" borderId="2" xfId="0" applyNumberFormat="1" applyFont="1" applyBorder="1" applyAlignment="1" applyProtection="1">
      <alignment wrapText="1"/>
      <protection locked="0"/>
    </xf>
    <xf numFmtId="171" fontId="29" fillId="0" borderId="2" xfId="2" applyNumberFormat="1" applyFont="1" applyBorder="1" applyAlignment="1" applyProtection="1">
      <alignment wrapText="1"/>
      <protection locked="0"/>
    </xf>
    <xf numFmtId="169" fontId="28" fillId="0" borderId="0" xfId="2" applyNumberFormat="1" applyFont="1"/>
    <xf numFmtId="171" fontId="29" fillId="0" borderId="2" xfId="2" applyNumberFormat="1" applyFont="1" applyBorder="1" applyProtection="1">
      <protection locked="0"/>
    </xf>
    <xf numFmtId="171" fontId="27" fillId="0" borderId="2" xfId="2" applyNumberFormat="1" applyFont="1" applyBorder="1" applyAlignment="1" applyProtection="1">
      <alignment horizontal="left" wrapText="1"/>
      <protection locked="0"/>
    </xf>
    <xf numFmtId="0" fontId="24" fillId="0" borderId="2" xfId="2" applyNumberFormat="1" applyFont="1" applyBorder="1" applyAlignment="1">
      <alignment wrapText="1"/>
    </xf>
    <xf numFmtId="169" fontId="28" fillId="0" borderId="0" xfId="1" applyFont="1" applyFill="1" applyAlignment="1" applyProtection="1">
      <alignment wrapText="1"/>
    </xf>
    <xf numFmtId="169" fontId="28" fillId="0" borderId="0" xfId="1" applyFont="1" applyFill="1"/>
    <xf numFmtId="169" fontId="28" fillId="0" borderId="0" xfId="0" applyNumberFormat="1" applyFont="1"/>
    <xf numFmtId="0" fontId="18" fillId="0" borderId="0" xfId="0" applyNumberFormat="1" applyFont="1" applyProtection="1">
      <protection locked="0"/>
    </xf>
    <xf numFmtId="0" fontId="18" fillId="0" borderId="0" xfId="0" applyNumberFormat="1" applyFont="1" applyAlignment="1" applyProtection="1">
      <alignment wrapText="1"/>
      <protection locked="0"/>
    </xf>
    <xf numFmtId="0" fontId="18" fillId="0" borderId="0" xfId="0" applyNumberFormat="1" applyFont="1"/>
    <xf numFmtId="0" fontId="26" fillId="0" borderId="0" xfId="2" applyNumberFormat="1" applyFont="1" applyAlignment="1" applyProtection="1">
      <alignment horizontal="left" wrapText="1"/>
      <protection locked="0"/>
    </xf>
    <xf numFmtId="0" fontId="27" fillId="0" borderId="0" xfId="2" applyNumberFormat="1" applyFont="1" applyAlignment="1" applyProtection="1">
      <alignment horizontal="center" wrapText="1"/>
      <protection locked="0"/>
    </xf>
    <xf numFmtId="0" fontId="26" fillId="0" borderId="0" xfId="2" applyNumberFormat="1" applyFont="1" applyAlignment="1" applyProtection="1">
      <alignment horizontal="center" wrapText="1"/>
      <protection locked="0"/>
    </xf>
  </cellXfs>
  <cellStyles count="5">
    <cellStyle name="Обычный" xfId="0" builtinId="0"/>
    <cellStyle name="Обычный 2 2" xfId="2" xr:uid="{A29AF470-98B1-44CA-B950-05A2FD61C791}"/>
    <cellStyle name="Обычный 2 2 2 3" xfId="3" xr:uid="{10244B22-3098-44D0-8A56-F1216932671D}"/>
    <cellStyle name="Обычный_Формы ФО_Мэппинг_финальный - Алтынкуль" xfId="4" xr:uid="{D1479786-E061-4969-B162-811746D2A433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2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61" Type="http://schemas.openxmlformats.org/officeDocument/2006/relationships/externalLink" Target="externalLinks/externalLink57.xml"/><Relationship Id="rId19" Type="http://schemas.openxmlformats.org/officeDocument/2006/relationships/externalLink" Target="externalLinks/externalLink1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Relationship Id="rId20" Type="http://schemas.openxmlformats.org/officeDocument/2006/relationships/externalLink" Target="externalLinks/externalLink16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10" Type="http://schemas.openxmlformats.org/officeDocument/2006/relationships/externalLink" Target="externalLinks/externalLink6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39" Type="http://schemas.openxmlformats.org/officeDocument/2006/relationships/externalLink" Target="externalLinks/externalLink3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FileBuh\&#1054;&#1090;&#1095;&#1077;&#1090;&#1085;&#1086;&#1089;&#1090;&#1100;_&#1043;&#1041;\&#1060;&#1054;\2023\2&#1082;&#1074;23\&#1082;&#1086;&#1085;&#1089;\01_&#1059;&#1052;&#1047;_06_2023_&#1095;&#1072;&#1089;&#1090;&#1100;_1_&#1082;&#1086;&#1085;&#1089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Audit\Audit99\Allianz%20Bulgaria%20Holding\auditwork\Consolidation\Consol%20workings%20Allianz%2012m1999%2011.01.%20Victor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1361027\PBC-Final%20Kmod8-December-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saurambayeva\My%20Documents\Clients\kto\Asel\FSL%20Asel\KTO_WB_FSL_31.12.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Documents%20and%20Settings\RIshakhanov\Desktop\payroll_2003_modifi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lbassdat\folders\My%20Documents\0_PROJECTS\09_Scala_01_12\2_Scala_01_12_wp\Scala_12_01_WP\Scala_01_12_WP_I-sec_Treas&amp;Proper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 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заполненный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>
        <row r="2465">
          <cell r="H2465">
            <v>7254039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  <sheetName val="PARAM"/>
      <sheetName val="CON-OST"/>
      <sheetName val="SQL-Table"/>
      <sheetName val="Book Adjustments"/>
      <sheetName val="Control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ntercompany transactions"/>
      <sheetName val="Consol table BS_P&amp;L 12m1999"/>
      <sheetName val="Consol table BS_P&amp;L 12m1998"/>
      <sheetName val="Расчет_Ин"/>
    </sheetNames>
    <sheetDataSet>
      <sheetData sheetId="0" refreshError="1"/>
      <sheetData sheetId="1">
        <row r="184">
          <cell r="A184">
            <v>7</v>
          </cell>
        </row>
      </sheetData>
      <sheetData sheetId="2"/>
      <sheetData sheetId="3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  <sheetName val="Ф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additional_data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#ССЫЛКА"/>
      <sheetName val="ЯНВ_99"/>
      <sheetName val="N_SVOD"/>
      <sheetName val="1NK"/>
      <sheetName val="FES"/>
      <sheetName val="L-1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NOV"/>
      <sheetName val="Def"/>
      <sheetName val="Anlagevermögen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свод"/>
      <sheetName val="группа"/>
      <sheetName val="Расчеты"/>
      <sheetName val="Данные"/>
      <sheetName val="VLOOKUP"/>
      <sheetName val="INPUTMASTER"/>
      <sheetName val="Ввод"/>
      <sheetName val="Capex"/>
      <sheetName val="Assump"/>
      <sheetName val="Standing data"/>
      <sheetName val="2005 Social"/>
      <sheetName val="Cash Flow - CY Workings"/>
      <sheetName val="Собственный капитал"/>
      <sheetName val="Inputs - general"/>
      <sheetName val="US Dollar 2003"/>
      <sheetName val="SDR 2003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Пр2"/>
      <sheetName val="ATI"/>
      <sheetName val="Cash CCI Detail"/>
      <sheetName val="Disclosure"/>
      <sheetName val="Параметры"/>
      <sheetName val="TERMS"/>
      <sheetName val="Sensitivity"/>
      <sheetName val="IIb P_L short"/>
      <sheetName val="IV REVENUE  F_B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Hidden"/>
      <sheetName val="Threshold Table"/>
      <sheetName val="Sheet2"/>
      <sheetName val="Scenarios"/>
      <sheetName val="Workings"/>
      <sheetName val="Macroeconomic 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БРК 1"/>
      <sheetName val="БРК 2"/>
      <sheetName val="БРК 3"/>
      <sheetName val="ГБРК"/>
      <sheetName val="Произв. затраты"/>
      <sheetName val="Prelim Cost"/>
      <sheetName val="GAAP TB 30.09.01  detail p&amp;l"/>
      <sheetName val="FA register"/>
      <sheetName val="Treatment Summary"/>
      <sheetName val="cash product. plan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Chart"/>
      <sheetName val="ЦХЛ 2004"/>
      <sheetName val="XREF"/>
      <sheetName val="Dictionaries"/>
      <sheetName val="Range data"/>
      <sheetName val="Read me first"/>
      <sheetName val="I-Index"/>
      <sheetName val="PRECA citadis"/>
      <sheetName val="Other software VCR"/>
      <sheetName val=" По скв"/>
      <sheetName val="Распределение"/>
      <sheetName val="DB"/>
      <sheetName val="13. Проверка"/>
      <sheetName val="11. Тест на обесценение"/>
      <sheetName val="доп.дан."/>
      <sheetName val="База"/>
      <sheetName val="приложение№3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  <sheetName val="WW"/>
      <sheetName val="Cash flows - PBC"/>
      <sheetName val="NPV"/>
      <sheetName val="Служебный лист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/>
      <sheetData sheetId="285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US Dollar 2003"/>
      <sheetName val="SDR 2003"/>
      <sheetName val="1NK"/>
      <sheetName val="Captions"/>
      <sheetName val="form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Control Settings"/>
      <sheetName val="7.1"/>
      <sheetName val="Anlagevermögen"/>
      <sheetName val="Const"/>
      <sheetName val="Dep_OpEx"/>
      <sheetName val="KreПК"/>
      <sheetName val="Sheet1"/>
      <sheetName val="GTM BK"/>
      <sheetName val="5"/>
      <sheetName val="5R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Russia Print Version"/>
      <sheetName val="U2 775 - COGS comparison per su"/>
      <sheetName val="finbal10"/>
      <sheetName val="KCC"/>
      <sheetName val="Данные"/>
      <sheetName val="П"/>
      <sheetName val="Securities"/>
      <sheetName val="12НК"/>
      <sheetName val="3НК"/>
      <sheetName val="7НК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misc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Служебный ФК _x0000_"/>
      <sheetName val="Служебный ФК 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  <sheetName val="Chart_data"/>
      <sheetName val="Expenses"/>
      <sheetName val="[form.xls][form.xls]6НК/_x0000_렀£"/>
      <sheetName val="6НК쌊 /_x0000_"/>
      <sheetName val="Конс "/>
      <sheetName val="Конфигурация МАКРО"/>
      <sheetName val="показатели"/>
      <sheetName val="3.3.31."/>
      <sheetName val="TMP"/>
      <sheetName val="01-45"/>
      <sheetName val="Sheet3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nput TI"/>
      <sheetName val="6НК쌊 /"/>
      <sheetName val="ожид ФОТ_2010_форма1"/>
      <sheetName val="свод ФОТ"/>
      <sheetName val="Актив(1)"/>
      <sheetName val="6НК  _x0009__x000d_"/>
      <sheetName val="Служебный ФК恔 "/>
      <sheetName val="Служебный ФК "/>
      <sheetName val="Служебный ФК  "/>
      <sheetName val="6НК   _x000d_"/>
      <sheetName val="Индексы перероценки"/>
      <sheetName val="Resource Sheet"/>
      <sheetName val="Main Sheet"/>
      <sheetName val="фот_пп2000разби㑠ു੶⿖"/>
      <sheetName val="фот_пп2000разби골ೡ੶⽢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_x0000_ _x0000__x000a__x0000_ _x0000__x000a__x0000_ _x0000_ _x0000_ "/>
      <sheetName val="6НК/_x0000_蠀 "/>
      <sheetName val="[form.xls]6НК/_x0000_蠀 "/>
      <sheetName val="6НК/_x0000_ ¹"/>
      <sheetName val="[form.xls][form.xls]6НК/_x0000_蠀 "/>
      <sheetName val="6НК/_x0000_ó"/>
      <sheetName val="VI REVENUE OOD"/>
      <sheetName val="IIb P&amp;L short"/>
      <sheetName val="IV REVENUE ROOMS"/>
      <sheetName val="IV REVENUE  F&amp;B"/>
      <sheetName val="ïîñòàâêà ñðàâí13"/>
      <sheetName val="sma"/>
      <sheetName val="mfb"/>
      <sheetName val="Условия"/>
      <sheetName val="Расч-прибыли"/>
      <sheetName val="Аморт-я ввод ОС"/>
      <sheetName val="Prelim Cost"/>
      <sheetName val="ЗАО_н.ит_x0000_伔⡇躁⬦_x0011_[form.xl"/>
      <sheetName val="ТехЗ"/>
      <sheetName val="зд"/>
      <sheetName val="Таб"/>
      <sheetName val="DATA"/>
      <sheetName val="НД_Доходы скорр "/>
      <sheetName val="НД_Расходы"/>
      <sheetName val="Страхование ГПО работников"/>
      <sheetName val="год(отг)"/>
      <sheetName val="год(опл)"/>
      <sheetName val="бланк"/>
      <sheetName val="Лист4"/>
      <sheetName val="Лист7"/>
      <sheetName val="Лист8"/>
      <sheetName val="Лист9"/>
      <sheetName val="Лист10"/>
      <sheetName val="Лист11"/>
      <sheetName val="Лист12"/>
      <sheetName val="Лист13"/>
      <sheetName val="Лист14"/>
      <sheetName val="Лист15"/>
      <sheetName val="Лист16"/>
      <sheetName val="????3"/>
      <sheetName val="OTCGOD99"/>
      <sheetName val="МП не вход.ФОТ"/>
      <sheetName val="Запрос"/>
      <sheetName val="month"/>
      <sheetName val="численность"/>
      <sheetName val="МП_не_вход_ФОТ"/>
      <sheetName val="Gas1999"/>
      <sheetName val="IS2000"/>
      <sheetName val="Бонды стр.341"/>
      <sheetName val="Threshold Table"/>
      <sheetName val="Простой 5-10 тн"/>
      <sheetName val="Фонд 15гор"/>
      <sheetName val="рев дф (1.08.) (3)"/>
      <sheetName val="КАТО"/>
      <sheetName val="CURCURS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Здани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  <sheetData sheetId="942" refreshError="1"/>
      <sheetData sheetId="943" refreshError="1"/>
      <sheetData sheetId="944" refreshError="1"/>
      <sheetData sheetId="945"/>
      <sheetData sheetId="946"/>
      <sheetData sheetId="947" refreshError="1"/>
      <sheetData sheetId="948" refreshError="1"/>
      <sheetData sheetId="949" refreshError="1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  <sheetName val="6НК-cт."/>
      <sheetName val="I. Прогноз доходов"/>
      <sheetName val="КР материалы"/>
      <sheetName val="КР з.ч"/>
      <sheetName val="X-rates"/>
      <sheetName val="ЯНВАРЬ"/>
      <sheetName val="П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Anlagevermögen"/>
      <sheetName val="Lead"/>
      <sheetName val="ÎÒèÒ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>
        <row r="1">
          <cell r="H1" t="str">
            <v>Вид</v>
          </cell>
        </row>
      </sheetData>
      <sheetData sheetId="80">
        <row r="1">
          <cell r="H1" t="str">
            <v>Вид</v>
          </cell>
        </row>
      </sheetData>
      <sheetData sheetId="81">
        <row r="1">
          <cell r="H1" t="str">
            <v>Вид</v>
          </cell>
        </row>
      </sheetData>
      <sheetData sheetId="82">
        <row r="1">
          <cell r="H1" t="str">
            <v>Вид</v>
          </cell>
        </row>
      </sheetData>
      <sheetData sheetId="83">
        <row r="1">
          <cell r="H1" t="str">
            <v>Вид</v>
          </cell>
        </row>
      </sheetData>
      <sheetData sheetId="84">
        <row r="1">
          <cell r="H1" t="str">
            <v>Вид</v>
          </cell>
        </row>
      </sheetData>
      <sheetData sheetId="85">
        <row r="1">
          <cell r="H1" t="str">
            <v>Вид</v>
          </cell>
        </row>
      </sheetData>
      <sheetData sheetId="86">
        <row r="1">
          <cell r="H1" t="str">
            <v>Вид</v>
          </cell>
        </row>
      </sheetData>
      <sheetData sheetId="87">
        <row r="1">
          <cell r="H1" t="str">
            <v>Вид</v>
          </cell>
        </row>
      </sheetData>
      <sheetData sheetId="88">
        <row r="1">
          <cell r="H1" t="str">
            <v>Вид</v>
          </cell>
        </row>
      </sheetData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>
        <row r="1">
          <cell r="H1" t="str">
            <v>Вид</v>
          </cell>
        </row>
      </sheetData>
      <sheetData sheetId="205">
        <row r="16">
          <cell r="G16" t="str">
            <v>оценка (2вар.)</v>
          </cell>
        </row>
      </sheetData>
      <sheetData sheetId="206"/>
      <sheetData sheetId="207"/>
      <sheetData sheetId="208">
        <row r="16">
          <cell r="G16" t="str">
            <v>оценка (2вар.)</v>
          </cell>
        </row>
      </sheetData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>
        <row r="1">
          <cell r="H1" t="str">
            <v>Вид</v>
          </cell>
        </row>
      </sheetData>
      <sheetData sheetId="266">
        <row r="1">
          <cell r="H1" t="str">
            <v>Вид</v>
          </cell>
        </row>
      </sheetData>
      <sheetData sheetId="267">
        <row r="1">
          <cell r="H1" t="str">
            <v>Вид</v>
          </cell>
        </row>
      </sheetData>
      <sheetData sheetId="268">
        <row r="1">
          <cell r="H1" t="str">
            <v>Вид</v>
          </cell>
        </row>
      </sheetData>
      <sheetData sheetId="269">
        <row r="1">
          <cell r="H1" t="str">
            <v>Вид</v>
          </cell>
        </row>
      </sheetData>
      <sheetData sheetId="270">
        <row r="1">
          <cell r="H1" t="str">
            <v>Вид</v>
          </cell>
        </row>
      </sheetData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  <sheetName val="1NK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Financial ratios А3"/>
      <sheetName val="2_2 ОтклОТМ"/>
      <sheetName val="1_3_2 ОТМ"/>
      <sheetName val="Sales-COS"/>
      <sheetName val="PP&amp;E mvt for 2003"/>
      <sheetName val="I. Прогноз доходов"/>
      <sheetName val="U2 775 - COGS comparison per su"/>
      <sheetName val="SMSTemp"/>
      <sheetName val="Non-Statistical Sampling Master"/>
      <sheetName val="Global Data"/>
      <sheetName val="Keys"/>
      <sheetName val="A-20"/>
      <sheetName val="Precios"/>
      <sheetName val="Analytics"/>
      <sheetName val="GAAP TB 31.12.01  detail p&amp;l"/>
      <sheetName val="FA Movement Kyrg"/>
      <sheetName val="Reference"/>
      <sheetName val="Anlagevermögen"/>
      <sheetName val="Profiles"/>
      <sheetName val="Wells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Settings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InputTI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breakdown"/>
      <sheetName val="P&amp;L"/>
      <sheetName val="Provisions"/>
      <sheetName val="FA depreciation"/>
      <sheetName val="3НК"/>
      <sheetName val="153541"/>
      <sheetName val="CD-실적"/>
      <sheetName val="Шт расписание"/>
      <sheetName val="Prelim Cost"/>
      <sheetName val="TPC con vs bdg"/>
      <sheetName val="KONSOLID"/>
      <sheetName val="FS-97"/>
      <sheetName val="PY misstatements"/>
      <sheetName val="Lead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A4-1&amp;2"/>
      <sheetName val="25. Hidden"/>
      <sheetName val="2. Inputs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FA_depreciation"/>
      <sheetName val="PY_misstatements"/>
      <sheetName val="25__Hidden"/>
      <sheetName val="2__Inputs"/>
      <sheetName val="Variants"/>
      <sheetName val="Utility"/>
      <sheetName val="CPI"/>
      <sheetName val="treatment summary"/>
      <sheetName val="sheet0"/>
      <sheetName val="Assumption Tables"/>
      <sheetName val="6НК/_x0000_�¹"/>
      <sheetName val="2013 EX RE"/>
      <sheetName val="2013 KZ+KG RE"/>
      <sheetName val="Total 2013 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 refreshError="1"/>
      <sheetData sheetId="717" refreshError="1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/>
      <sheetData sheetId="74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/>
      <sheetData sheetId="756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/>
      <sheetData sheetId="878"/>
      <sheetData sheetId="87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  <sheetName val="PIT&amp;PP(2)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  <sheetName val="Статьи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  <sheetName val="600000"/>
      <sheetName val="700000"/>
      <sheetName val="700000 (общая)"/>
      <sheetName val="610000-783000"/>
      <sheetName val="Общий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Worksheet in 5650 PP&amp;E movement"/>
      <sheetName val="Форма2"/>
      <sheetName val="FA register"/>
      <sheetName val="Test of FA Installation"/>
      <sheetName val="Additions"/>
      <sheetName val="2.2 ОтклОТМ"/>
      <sheetName val="1.3.2 ОТМ"/>
      <sheetName val="Предпр"/>
      <sheetName val="ЦентрЗатр"/>
      <sheetName val="ЕдИзм"/>
      <sheetName val="L-1"/>
      <sheetName val="Собственный капитал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Def"/>
      <sheetName val="- 1 -"/>
      <sheetName val="ставки"/>
      <sheetName val="Данные"/>
      <sheetName val="Ôîðìà2"/>
      <sheetName val="Ñîáñòâåííûé êàïèòàë"/>
      <sheetName val="Inventory Count Sheet"/>
      <sheetName val="VLOOKUP"/>
      <sheetName val="INPUTMASTER"/>
      <sheetName val="Book Adjustments"/>
      <sheetName val="TB"/>
      <sheetName val="Financial ratios А3"/>
      <sheetName val="00"/>
      <sheetName val="InputTD"/>
      <sheetName val="Notes IS"/>
      <sheetName val="Kas FA Movement"/>
      <sheetName val="2005 Social"/>
      <sheetName val="MODEL500"/>
      <sheetName val="Depr"/>
      <sheetName val="2_Loans to customers"/>
      <sheetName val="July_03_Pg8"/>
      <sheetName val="9"/>
      <sheetName val="Movements"/>
      <sheetName val="Содержание"/>
      <sheetName val="C 25"/>
      <sheetName val="Info"/>
      <sheetName val="Data-in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IS"/>
      <sheetName val="Production_Ref Q-1-3"/>
      <sheetName val="FA Movement Kyrg"/>
      <sheetName val="ЛСЦ начисленное на 31.12.08"/>
      <sheetName val="ЛЛизинг начис. на 31.12.08"/>
      <sheetName val="GAAP TB 31.12.01  detail p&amp;l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консолид Нурсат"/>
      <sheetName val="General Assumptions"/>
      <sheetName val="Intercompany transactions"/>
      <sheetName val="TB-KZT"/>
      <sheetName val="TB USD"/>
      <sheetName val="Interco payables&amp;receivables"/>
      <sheetName val="1НК_объемы"/>
      <sheetName val="Control"/>
      <sheetName val="Dept"/>
      <sheetName val="$ IS"/>
      <sheetName val="Cur portion of L-t loans 2006"/>
      <sheetName val=""/>
      <sheetName val="BS"/>
      <sheetName val="Additions testing"/>
      <sheetName val="Movement schedule"/>
      <sheetName val="depreciation testing"/>
      <sheetName val="FA Movement "/>
      <sheetName val="Project Detail Inputs"/>
      <sheetName val="1NK"/>
      <sheetName val="FS"/>
      <sheetName val="Статьи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3НК"/>
      <sheetName val="Lookup"/>
      <sheetName val="DRILL"/>
      <sheetName val="Управление"/>
      <sheetName val="Historical cost"/>
      <sheetName val="Managed Capacity"/>
      <sheetName val="income_expenses 2004"/>
      <sheetName val="Table"/>
      <sheetName val="Строки 20_21_27"/>
      <sheetName val="отложенные налоги"/>
      <sheetName val="Control Settings"/>
      <sheetName val="2"/>
      <sheetName val="Actuals Input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  <sheetName val="Intercompany transactions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>
        <row r="110">
          <cell r="D110" t="str">
            <v>Заземление переносное</v>
          </cell>
        </row>
      </sheetData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>
        <row r="110">
          <cell r="D110" t="str">
            <v>Заземление переносное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  <sheetName val="INSTRUC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  <sheetName val="Простой 5-10 тн"/>
      <sheetName val="ДДСАБ"/>
      <sheetName val="ДДСККБ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form"/>
      <sheetName val="XREF"/>
      <sheetName val="Добыча_нефти41"/>
      <sheetName val="Добыча_нефти4"/>
      <sheetName val="Добыча_нефти42"/>
      <sheetName val="ЯНВАРЬ"/>
      <sheetName val="Добычанефти4"/>
      <sheetName val="поставкасравн13"/>
      <sheetName val="АПК реформа"/>
      <sheetName val="calc"/>
      <sheetName val="Movements"/>
      <sheetName val="Б.мчас (П)"/>
      <sheetName val="из сем"/>
      <sheetName val="PP&amp;E mvt for 2003"/>
      <sheetName val="свод"/>
      <sheetName val="прил№10"/>
      <sheetName val="2008 ГСМ"/>
      <sheetName val="Плата за загрязнение "/>
      <sheetName val="Типограф"/>
      <sheetName val="IS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факс(2005-20гг.)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Список документов"/>
      <sheetName val="GAAP TB 30.09.01  detail p&amp;l"/>
      <sheetName val="Лист2"/>
      <sheetName val="Содержание"/>
      <sheetName val="Гр5(о)"/>
      <sheetName val="Макро"/>
      <sheetName val="$ IS"/>
      <sheetName val="7"/>
      <sheetName val="10"/>
      <sheetName val="1"/>
      <sheetName val="ЕдИзм"/>
      <sheetName val="Предпр"/>
      <sheetName val="Собственный капитал"/>
      <sheetName val="УПРАВЛЕНИЕ1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Movement"/>
      <sheetName val="Budget"/>
      <sheetName val="2.2 ОтклОТМ"/>
      <sheetName val="1.3.2 ОТМ"/>
      <sheetName val="Cost 99v98"/>
      <sheetName val="cant sim"/>
      <sheetName val="PYTB"/>
      <sheetName val="XLR_NoRangeSheet"/>
      <sheetName val="фот пп2000разбивка"/>
      <sheetName val="I. Прогноз доходов"/>
      <sheetName val="Production_Ref Q-1-3"/>
      <sheetName val="1NK"/>
      <sheetName val="Financial ratios А3"/>
      <sheetName val="2_2 ОтклОТМ"/>
      <sheetName val="1_3_2 ОТМ"/>
      <sheetName val="U2 775 - COGS comparison per su"/>
      <sheetName val="ЗАО_н.ит"/>
      <sheetName val="ЗАО_мес"/>
      <sheetName val="Production_ref_Q4"/>
      <sheetName val="Sales-COS"/>
      <sheetName val="Analytics"/>
      <sheetName val="FA Movement Kyrg"/>
      <sheetName val="Reference"/>
      <sheetName val="Anlagevermögen"/>
      <sheetName val="Pbs_Wbs_ATC"/>
      <sheetName val="перевозки"/>
      <sheetName val="Non-Statistical Sampling Master"/>
      <sheetName val="Global Data"/>
      <sheetName val="SMSTemp"/>
      <sheetName val="Instructions"/>
      <sheetName val="US Dollar 2003"/>
      <sheetName val="SDR 2003"/>
      <sheetName val="Captions"/>
      <sheetName val="Info"/>
      <sheetName val="Пр2"/>
      <sheetName val="Control Settings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st"/>
      <sheetName val="Dep_OpEx"/>
      <sheetName val="GTM BK"/>
      <sheetName val="Consolidator Inputs"/>
      <sheetName val="Auxilliary_Info"/>
      <sheetName val="KreПК"/>
      <sheetName val="Sheet1"/>
      <sheetName val="7.1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H3.100 Rollforward"/>
      <sheetName val="Налоги"/>
      <sheetName val="Capex"/>
      <sheetName val="Kolommen_balans"/>
      <sheetName val="SA Procedures"/>
      <sheetName val="Пр 41"/>
      <sheetName val="5R"/>
      <sheetName val="9"/>
      <sheetName val="L-1"/>
      <sheetName val="ввод-вывод ОС авг2004- 2005"/>
      <sheetName val="ОборБалФормОтч"/>
      <sheetName val="ТитулЛистОтч"/>
      <sheetName val="Graph"/>
      <sheetName val="1 (2)"/>
      <sheetName val="ППД"/>
      <sheetName val="2в"/>
      <sheetName val="общ-нефт"/>
      <sheetName val="O.500 Property Tax"/>
      <sheetName val="Loaded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ТД РАП"/>
      <sheetName val="Спр. раб."/>
      <sheetName val="Cashflow"/>
      <sheetName val="Бюджет тек. затрат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2кв."/>
      <sheetName val="ОТиТБ"/>
      <sheetName val="A-20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K-800 Imp. test"/>
      <sheetName val="FA register"/>
      <sheetName val="коммун.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заявка_на_произ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из_сем4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Собственный_капитал1"/>
      <sheetName val="$_IS1"/>
      <sheetName val="2_2_ОтклОТМ2"/>
      <sheetName val="1_3_2_ОТМ2"/>
      <sheetName val="Cost_99v981"/>
      <sheetName val="cant_sim1"/>
      <sheetName val="фот_пп2000разбивка1"/>
      <sheetName val="I__Прогноз_доходов1"/>
      <sheetName val="Production_Ref_Q-1-31"/>
      <sheetName val="Financial_ratios_А31"/>
      <sheetName val="2_2_ОтклОТМ3"/>
      <sheetName val="1_3_2_ОТМ3"/>
      <sheetName val="U2_775_-_COGS_comparison_per_s1"/>
      <sheetName val="ЗАО_н_ит1"/>
      <sheetName val="FA_Movement_Kyrg"/>
      <sheetName val="US_Dollar_20034"/>
      <sheetName val="SDR_20034"/>
      <sheetName val="Control_Settings1"/>
      <sheetName val="GTM_BK1"/>
      <sheetName val="Consolidator_Inputs1"/>
      <sheetName val="7_1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SA_Procedures"/>
      <sheetName val="Пр_411"/>
      <sheetName val="ввод-вывод_ОС_авг2004-_2005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Russia_Print_Version1"/>
      <sheetName val="2кв_1"/>
      <sheetName val="FA_Movement_"/>
      <sheetName val="depreciation_testing"/>
      <sheetName val="доп_дан_"/>
      <sheetName val="ТД_РАП"/>
      <sheetName val="бартер"/>
      <sheetName val="Securities"/>
      <sheetName val="ГМ "/>
      <sheetName val="6НКԯ_x0000_缀_x0000_"/>
      <sheetName val="Служебный ФК_x0000__x0000_"/>
      <sheetName val="6НК_x0007__x001c__x0009__x000d_"/>
      <sheetName val="_x0000__x000e__x0000__x000a__x0000__x0008__x0000__x000a__x0000__x000b__x0000__x0010__x0000__x0007_"/>
      <sheetName val="K-800_Imp__test1"/>
      <sheetName val="FA_register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"/>
      <sheetName val="ГМ_"/>
      <sheetName val="FA Movement "/>
      <sheetName val="depreciation testing"/>
      <sheetName val="доп.дан."/>
      <sheetName val="Input_Assumptions"/>
      <sheetName val="Служебный ФК恔_x001c_"/>
      <sheetName val="Служебный ФК皸ɫ"/>
      <sheetName val="6НК0_x0000_堀-"/>
      <sheetName val="6НК0_x0000_瀀"/>
      <sheetName val="6НК0_x0000_"/>
      <sheetName val="6НК0_x0000_　Y"/>
      <sheetName val="Служебный ФК_x0017_"/>
      <sheetName val="Служебный ФК_xdd10__x001f_"/>
      <sheetName val="Служебный ФК悄,"/>
      <sheetName val="6НК_x0007__x001c_ _x000d_"/>
      <sheetName val="Служебный ФК厈-"/>
      <sheetName val="Служебный ФК⽄"/>
      <sheetName val="Служебный ФК⽬"/>
      <sheetName val="Служебный ФК嵔 "/>
      <sheetName val="Служебный ФК_xdd90__x0012_"/>
      <sheetName val="Служебный ФК峔("/>
      <sheetName val="Служебный ФК⿯"/>
      <sheetName val="Служебный ФК『"/>
      <sheetName val="Служебный ФКૐǪ"/>
      <sheetName val="6НК/_x0000_쀀Ø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蠀"/>
      <sheetName val="6НК/_x0000_ü"/>
      <sheetName val="6НК/_x0000_£"/>
      <sheetName val="6НК/_x0000_蠀_x0008_"/>
      <sheetName val="6НК/_x0000_頀K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исп.см."/>
      <sheetName val="L&amp;E"/>
      <sheetName val="Cash flows - PBC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ноябрь - декабрь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КР з.ч"/>
      <sheetName val="Технический"/>
      <sheetName val="полугодие"/>
      <sheetName val="Вып.П.П."/>
      <sheetName val="кварталы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퐀ᵝഀ놃"/>
      <sheetName val=" По скв"/>
      <sheetName val="Программа(М)"/>
      <sheetName val="6НК≟ഀﲃ"/>
      <sheetName val="[form.xls]6НК/_x0000__xd800_¹"/>
      <sheetName val="6НК/_x0000_렀£"/>
      <sheetName val="[form.xls]6НК/_x0000_렀£"/>
      <sheetName val="6НК/_x0000_�¹"/>
      <sheetName val="[form.xls][form.xls]6НК/_x0000__xd800_¹"/>
      <sheetName val="план"/>
      <sheetName val="Россия-экспорт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БРК УЖ"/>
      <sheetName val="БРК ЮКО свод"/>
      <sheetName val="Сбер 1450"/>
      <sheetName val="Сбер 1300"/>
      <sheetName val="Сбер 2500"/>
      <sheetName val="Сбер 3750"/>
      <sheetName val="Залоги c RS"/>
      <sheetName val="Индексы перероценки"/>
      <sheetName val="Актив(1)"/>
      <sheetName val="Исх"/>
      <sheetName val="План_произв-в_x0006__x000c__x0007__x000f__x0010__x0011__x0007__x0007_贰΢ǅ_x0000_Ā_x0000__x0000__x0000__x0000_"/>
      <sheetName val="Служебный ФК悤_x001d_"/>
      <sheetName val="Служебный ФК?_x001f_"/>
      <sheetName val="Служебный ФК?_x0012_"/>
      <sheetName val="6НК/"/>
      <sheetName val="[form.xls]6НК/"/>
      <sheetName val="[form.xls][form.xls]6НК/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План_произв-в_x0006__x000c__x0007__x000f__x0010__x0011__x0007__x0007_贰΢ǅ"/>
      <sheetName val="Project Detail Inputs"/>
      <sheetName val="ВСДС_1 (MAIN)"/>
      <sheetName val="[form.xls][form.xls]6НК/_x0000_렀£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Конс "/>
      <sheetName val="6НК쌊 /_x0000_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VI REVENUE OOD"/>
      <sheetName val="IIb P&amp;L short"/>
      <sheetName val="IV REVENUE ROOMS"/>
      <sheetName val="IV REVENUE  F&amp;B"/>
      <sheetName val="6НК/_x0000_ó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  <sheetName val="DCF"/>
      <sheetName val="Prep"/>
      <sheetName val="Проектные работы"/>
      <sheetName val="Спецтехника, оборудование, база"/>
      <sheetName val="Первоначальные условия"/>
      <sheetName val="Себестоимость"/>
      <sheetName val="сводУМЗ"/>
      <sheetName val="акт10"/>
      <sheetName val="Фин. пок-ли"/>
      <sheetName val="Acct Numb"/>
      <sheetName val="6НК예썘/_x0000_"/>
      <sheetName val="COS"/>
      <sheetName val="пассоб"/>
      <sheetName val="Royalty"/>
      <sheetName val="1610"/>
      <sheetName val="1210"/>
      <sheetName val="Бонды стр.341"/>
      <sheetName val="АлЭС"/>
      <sheetName val="Pivot"/>
      <sheetName val="Resource Sheet"/>
      <sheetName val="Main Sheet"/>
      <sheetName val="фот_пп2000разби㑠ു੶⿖"/>
      <sheetName val="фот_пп2000разби골ೡ੶⽢"/>
      <sheetName val="июль ппд(факт)"/>
      <sheetName val="25.07.08г (2)"/>
      <sheetName val="6НК예썘/"/>
      <sheetName val="Production"/>
      <sheetName val="Master Inputs Start here"/>
      <sheetName val="1 квартал"/>
      <sheetName val="консалт"/>
      <sheetName val="6НК_x0007__x001c_  "/>
      <sheetName val="План_ГЗ"/>
      <sheetName val="Вид_предмета"/>
      <sheetName val="поч԰_x0000_缀_x0000_"/>
      <sheetName val="6НКက_x0000_퀀ѫ"/>
      <sheetName val="почЀⵟഀ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/>
      <sheetData sheetId="893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/>
      <sheetData sheetId="928"/>
      <sheetData sheetId="929"/>
      <sheetData sheetId="930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  <sheetName val="TBA"/>
      <sheetName val="CoA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FES"/>
      <sheetName val="Referenc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Products"/>
      <sheetName val="1450"/>
      <sheetName val="Tickmarks"/>
      <sheetName val="Бонды стр.341"/>
      <sheetName val="Report1"/>
      <sheetName val="Final"/>
      <sheetName val="Лист5"/>
      <sheetName val="Лист1"/>
      <sheetName val="Final (2)"/>
      <sheetName val="CSFP"/>
      <sheetName val="CSCE"/>
      <sheetName val="100"/>
      <sheetName val="105"/>
      <sheetName val="130.1"/>
      <sheetName val="130.2"/>
      <sheetName val="120"/>
      <sheetName val="150"/>
      <sheetName val="160"/>
      <sheetName val="190"/>
      <sheetName val="215"/>
      <sheetName val="200"/>
      <sheetName val="213"/>
      <sheetName val="210"/>
      <sheetName val="250"/>
      <sheetName val="260"/>
      <sheetName val="CSP&amp;L"/>
      <sheetName val="540 700"/>
      <sheetName val="660"/>
      <sheetName val="640 830"/>
      <sheetName val="800"/>
      <sheetName val="900"/>
      <sheetName val="IFRS 7-CCY"/>
      <sheetName val="IFRS 7-Liquidity"/>
      <sheetName val="IFRS 7-Geo"/>
      <sheetName val="IFRS 7-Credit risk"/>
      <sheetName val="Regulatory"/>
      <sheetName val="Criterion Range"/>
      <sheetName val="ОборБалФормОтч"/>
      <sheetName val="Hidden"/>
      <sheetName val="OS"/>
      <sheetName val="Cash flows - PBC"/>
      <sheetName val="FA register"/>
      <sheetName val="Kas FA Movement"/>
      <sheetName val="Storage"/>
      <sheetName val="NTA adjustment calc"/>
      <sheetName val="Исх"/>
      <sheetName val="13А ГЭП-анализ"/>
      <sheetName val="Нормативы"/>
      <sheetName val="Аукцион_-_форма"/>
      <sheetName val="8180_(8181,8182)"/>
      <sheetName val="Аукцион_-_форма1"/>
      <sheetName val="8180_(8181,8182)1"/>
      <sheetName val="Links"/>
      <sheetName val="Lead"/>
      <sheetName val="Переоценка сроч"/>
      <sheetName val="breakdown"/>
      <sheetName val="FA depreciation"/>
      <sheetName val="ввод-вывод ОС авг2004- 2005"/>
      <sheetName val="Технический"/>
      <sheetName val="Откл. по фин. рез"/>
      <sheetName val="п 15"/>
      <sheetName val="Перечень связанных сторон"/>
      <sheetName val="Движение финансов"/>
      <sheetName val="project proforma"/>
      <sheetName val="Sum Statement"/>
      <sheetName val="capital"/>
      <sheetName val="prod stats"/>
      <sheetName val="prod value"/>
      <sheetName val="tax"/>
      <sheetName val="ТД_РАП1"/>
      <sheetName val="3_3__Inventories"/>
      <sheetName val="Анализ_закл__работ"/>
      <sheetName val="Cash_CCI_Detail"/>
      <sheetName val="KEGOC_-_Global"/>
      <sheetName val="Sarbai_MES"/>
      <sheetName val="Б_мчас_(П)"/>
      <sheetName val="д_7_001"/>
      <sheetName val="1_вариант__2009_"/>
      <sheetName val="поставка_сравн13"/>
      <sheetName val="Prelim_Cost"/>
      <sheetName val="Конс_"/>
      <sheetName val="PP&amp;E_mvt_for_2003"/>
      <sheetName val="PR_CN"/>
      <sheetName val="Общая_информация"/>
      <sheetName val="Intercompany_transactions"/>
      <sheetName val="Перечень_связанных_сторон"/>
      <sheetName val="t0_name"/>
    </sheetNames>
    <sheetDataSet>
      <sheetData sheetId="0" refreshError="1">
        <row r="2">
          <cell r="A2" t="str">
            <v>НИН</v>
          </cell>
          <cell r="B2" t="str">
            <v>№
эмиссии
п/п</v>
          </cell>
          <cell r="C2" t="str">
            <v>Дата
эмиссии</v>
          </cell>
          <cell r="D2" t="str">
            <v>Дата
погашения</v>
          </cell>
          <cell r="E2" t="str">
            <v>Кол-во
дней до пога-шения</v>
          </cell>
          <cell r="F2" t="str">
            <v>Средневзв.
цена, % от
номинала</v>
          </cell>
          <cell r="G2" t="str">
            <v>Цена
отсечения,
% от
номинала</v>
          </cell>
          <cell r="H2" t="str">
            <v>Доходность,
% годовых</v>
          </cell>
          <cell r="I2" t="str">
            <v>Объем
эмитента,
тенге</v>
          </cell>
          <cell r="J2" t="str">
            <v>Кол-во
поданных
заявок,
штук</v>
          </cell>
          <cell r="K2" t="str">
            <v>Кол-во
поданных
заявок,
тенге</v>
          </cell>
          <cell r="L2" t="str">
            <v>Объем
удовлетв.
заявок,
штук</v>
          </cell>
          <cell r="M2" t="str">
            <v>Объем
удовлетв.
заявок,
тенге</v>
          </cell>
          <cell r="N2" t="str">
            <v>Спрос,
% к
эмиссии</v>
          </cell>
          <cell r="O2" t="str">
            <v>Кол-во
участ-ников</v>
          </cell>
          <cell r="P2" t="str">
            <v>Номинал
обязатель-ства, тенге</v>
          </cell>
          <cell r="Q2" t="str">
            <v>Макс. объем
приобретения
дилером или
инвестором,
% от эмиссии</v>
          </cell>
          <cell r="R2" t="str">
            <v>Макс. объем
удовлетвор. заявок
нерезидентов,
% от объявленного
объема</v>
          </cell>
          <cell r="S2" t="str">
            <v>Размер удовлетвор.
неконкурентн. заявок, % от
установленного
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>
        <row r="1">
          <cell r="A1">
            <v>0</v>
          </cell>
        </row>
      </sheetData>
      <sheetData sheetId="115">
        <row r="1">
          <cell r="A1">
            <v>0</v>
          </cell>
        </row>
      </sheetData>
      <sheetData sheetId="116">
        <row r="1">
          <cell r="A1">
            <v>0</v>
          </cell>
        </row>
      </sheetData>
      <sheetData sheetId="117">
        <row r="1">
          <cell r="A1">
            <v>0</v>
          </cell>
        </row>
      </sheetData>
      <sheetData sheetId="118">
        <row r="1">
          <cell r="A1">
            <v>0</v>
          </cell>
        </row>
      </sheetData>
      <sheetData sheetId="119">
        <row r="1">
          <cell r="A1">
            <v>0</v>
          </cell>
        </row>
      </sheetData>
      <sheetData sheetId="120">
        <row r="1">
          <cell r="A1">
            <v>0</v>
          </cell>
        </row>
      </sheetData>
      <sheetData sheetId="121">
        <row r="1">
          <cell r="A1">
            <v>0</v>
          </cell>
        </row>
      </sheetData>
      <sheetData sheetId="122">
        <row r="1">
          <cell r="A1">
            <v>0</v>
          </cell>
        </row>
      </sheetData>
      <sheetData sheetId="123">
        <row r="1">
          <cell r="A1">
            <v>0</v>
          </cell>
        </row>
      </sheetData>
      <sheetData sheetId="124">
        <row r="1">
          <cell r="A1">
            <v>0</v>
          </cell>
        </row>
      </sheetData>
      <sheetData sheetId="125">
        <row r="1">
          <cell r="A1">
            <v>0</v>
          </cell>
        </row>
      </sheetData>
      <sheetData sheetId="126">
        <row r="1">
          <cell r="A1">
            <v>0</v>
          </cell>
        </row>
      </sheetData>
      <sheetData sheetId="127">
        <row r="1">
          <cell r="A1">
            <v>0</v>
          </cell>
        </row>
      </sheetData>
      <sheetData sheetId="128">
        <row r="1">
          <cell r="A1">
            <v>0</v>
          </cell>
        </row>
      </sheetData>
      <sheetData sheetId="129">
        <row r="1">
          <cell r="A1">
            <v>0</v>
          </cell>
        </row>
      </sheetData>
      <sheetData sheetId="130">
        <row r="1">
          <cell r="A1">
            <v>0</v>
          </cell>
        </row>
      </sheetData>
      <sheetData sheetId="131">
        <row r="1">
          <cell r="A1">
            <v>0</v>
          </cell>
        </row>
      </sheetData>
      <sheetData sheetId="132">
        <row r="1">
          <cell r="A1">
            <v>0</v>
          </cell>
        </row>
      </sheetData>
      <sheetData sheetId="133">
        <row r="1">
          <cell r="A1">
            <v>0</v>
          </cell>
        </row>
      </sheetData>
      <sheetData sheetId="134">
        <row r="1">
          <cell r="A1">
            <v>0</v>
          </cell>
        </row>
      </sheetData>
      <sheetData sheetId="135">
        <row r="1">
          <cell r="A1">
            <v>0</v>
          </cell>
        </row>
      </sheetData>
      <sheetData sheetId="136">
        <row r="1">
          <cell r="A1">
            <v>0</v>
          </cell>
        </row>
      </sheetData>
      <sheetData sheetId="137">
        <row r="1">
          <cell r="A1">
            <v>0</v>
          </cell>
        </row>
      </sheetData>
      <sheetData sheetId="138">
        <row r="1">
          <cell r="A1">
            <v>0</v>
          </cell>
        </row>
      </sheetData>
      <sheetData sheetId="139">
        <row r="1">
          <cell r="A1">
            <v>0</v>
          </cell>
        </row>
      </sheetData>
      <sheetData sheetId="140">
        <row r="1">
          <cell r="A1">
            <v>0</v>
          </cell>
        </row>
      </sheetData>
      <sheetData sheetId="141">
        <row r="1">
          <cell r="A1">
            <v>0</v>
          </cell>
        </row>
      </sheetData>
      <sheetData sheetId="142">
        <row r="1">
          <cell r="A1">
            <v>0</v>
          </cell>
        </row>
      </sheetData>
      <sheetData sheetId="143">
        <row r="1">
          <cell r="A1">
            <v>0</v>
          </cell>
        </row>
      </sheetData>
      <sheetData sheetId="144">
        <row r="1">
          <cell r="A1">
            <v>0</v>
          </cell>
        </row>
      </sheetData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FES"/>
      <sheetName val="из сем"/>
      <sheetName val="Плата за загрязнение "/>
      <sheetName val="Типограф"/>
      <sheetName val="Спр_ пласт"/>
      <sheetName val="Спр_ мест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  <sheetName val="P&amp;L"/>
      <sheetName val="Provisions"/>
      <sheetName val="Disclosure"/>
      <sheetName val="Marché"/>
      <sheetName val="Гр5(о)"/>
      <sheetName val="модель_(н)6"/>
      <sheetName val="модель_(в)6"/>
      <sheetName val="модель_(свод)6"/>
      <sheetName val="нефть_(2)6"/>
      <sheetName val="вода_(2)6"/>
      <sheetName val="свод_(2)6"/>
      <sheetName val="Сырье_и_материалы6"/>
      <sheetName val="Кап__ремонт6"/>
      <sheetName val="Капитализация_(ЗФ)6"/>
      <sheetName val="ЗФ_КР6"/>
      <sheetName val="Тек_ремонт6"/>
      <sheetName val="Технол_расходы6"/>
      <sheetName val="Приложение_связь6"/>
      <sheetName val="Транспорт_грузов6"/>
      <sheetName val="Ком_расходы6"/>
      <sheetName val="подготовка_кадров_26"/>
      <sheetName val="подгот_кадров_36"/>
      <sheetName val="под_кад6"/>
      <sheetName val="Охрана_окр_среды6"/>
      <sheetName val="Исп_природ_сырья6"/>
      <sheetName val="сод__и_лиц__автотр_6"/>
      <sheetName val="Другие_прочие_6"/>
      <sheetName val="Услуги_банков6"/>
      <sheetName val="почтово-канц__расходы6"/>
      <sheetName val="Сод_адм_зданий6"/>
      <sheetName val="юр_конслт_услуги6"/>
      <sheetName val="Социальная_сфера6"/>
      <sheetName val="Расх_на_кул_озд_мер_6"/>
      <sheetName val="Пр__соцвыплаты6"/>
      <sheetName val="Добыча_нефти43"/>
      <sheetName val="поставка_сравн133"/>
      <sheetName val="2_2_ОтклОТМ3"/>
      <sheetName val="1_3_2_ОТМ3"/>
      <sheetName val="6НК-cт_3"/>
      <sheetName val="из_сем3"/>
      <sheetName val="Б_мчас_(П)2"/>
      <sheetName val="д_7_0012"/>
      <sheetName val="Плата_за_загрязнение_3"/>
      <sheetName val="2008_ГСМ3"/>
      <sheetName val="Спр__пласт3"/>
      <sheetName val="Спр__мест3"/>
      <sheetName val="PP&amp;E_mvt_for_20032"/>
      <sheetName val="Ф_№101"/>
      <sheetName val="Cash_flow_2003_PBC2"/>
      <sheetName val="ДС_МЗК"/>
      <sheetName val="9-1"/>
      <sheetName val="4"/>
      <sheetName val="1-1"/>
      <sheetName val="1"/>
      <sheetName val="1 вариант  2009 "/>
      <sheetName val="Movements"/>
      <sheetName val="допущения"/>
      <sheetName val="Конс "/>
      <sheetName val="A-6"/>
      <sheetName val="ПКОП_3_100%"/>
      <sheetName val="ПКОП_2_100%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  <sheetName val="Balance Sheet"/>
      <sheetName val="XREF"/>
      <sheetName val="Disclosure"/>
      <sheetName val="Movement"/>
      <sheetName val="3НК"/>
      <sheetName val="#ССЫЛКА"/>
      <sheetName val="ЦентрЗатр"/>
      <sheetName val="ЕдИзм"/>
      <sheetName val="Пред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группа"/>
      <sheetName val="Форма2"/>
      <sheetName val="Форма1"/>
      <sheetName val="Пр2"/>
      <sheetName val="Изменяемые данные"/>
      <sheetName val="факт 2005 г."/>
      <sheetName val="Financial ratios А3"/>
      <sheetName val="balans 3"/>
      <sheetName val="З"/>
      <sheetName val="1.411.1"/>
      <sheetName val="ОТиТБ"/>
      <sheetName val="Ден потоки"/>
      <sheetName val="00"/>
      <sheetName val="Лист1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ремонт 25"/>
      <sheetName val="1610"/>
      <sheetName val="1210"/>
      <sheetName val="расчет прибыли"/>
      <sheetName val="амортиз_ввод"/>
      <sheetName val="НДС"/>
      <sheetName val="ГПЗ_ПОСД_Способ закупок"/>
      <sheetName val="план07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Hidden"/>
      <sheetName val="ДС МЗК"/>
      <sheetName val="Бюдж-тенге"/>
      <sheetName val="Ф3"/>
      <sheetName val="3.ФОТ"/>
      <sheetName val="Income $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д.7.001"/>
      <sheetName val="3БК Инвестиции"/>
      <sheetName val="по 2007 году план на 2008 год"/>
      <sheetName val="Movements"/>
      <sheetName val="Текущие цены"/>
      <sheetName val="рабочий"/>
      <sheetName val="окраска"/>
      <sheetName val="ФС-75"/>
      <sheetName val="ФСМн "/>
      <sheetName val="ФХ "/>
      <sheetName val="ФХС-40 "/>
      <sheetName val="ФХС-48 "/>
      <sheetName val="Лист2"/>
      <sheetName val="Книга1"/>
      <sheetName val="5NK "/>
      <sheetName val="ЕдИзм"/>
      <sheetName val="Main Page"/>
      <sheetName val="База"/>
      <sheetName val="L-1"/>
      <sheetName val="TB"/>
      <sheetName val="PR CN"/>
      <sheetName val="Comp06"/>
      <sheetName val="предприятия"/>
      <sheetName val="оборудование"/>
      <sheetName val="SUN TB"/>
      <sheetName val="ЦентрЗатр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SAD Schedule"/>
      <sheetName val="исп.см."/>
      <sheetName val="персонала"/>
      <sheetName val="2в"/>
      <sheetName val="общ-нефт"/>
      <sheetName val="2а (4)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вознаграждение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t0_name"/>
      <sheetName val="1 вариант  2009 "/>
      <sheetName val="XREF"/>
      <sheetName val="summary"/>
      <sheetName val="Инвест"/>
      <sheetName val="Запрос"/>
      <sheetName val="month"/>
      <sheetName val="9-1"/>
      <sheetName val="4"/>
      <sheetName val="1-1"/>
      <sheetName val="1"/>
      <sheetName val="Индексы"/>
      <sheetName val="линии"/>
      <sheetName val="счетчики"/>
      <sheetName val="потр"/>
      <sheetName val="СН"/>
      <sheetName val="ДД"/>
      <sheetName val="канц"/>
      <sheetName val="Список документов"/>
      <sheetName val="list"/>
      <sheetName val="с 01.08 по 17.10 = 1569 вагонов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83"/>
      <sheetName val="IFRS FS"/>
      <sheetName val="IS-Cash"/>
      <sheetName val="Loan"/>
      <sheetName val="Prelim Cost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breakdown"/>
      <sheetName val="P&amp;L"/>
      <sheetName val="Provisions"/>
      <sheetName val="FA depreciation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Лист 1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стр.145 рос. исп"/>
      <sheetName val="Отд.расх"/>
      <sheetName val="муз колледж"/>
      <sheetName val="7НК"/>
      <sheetName val="Input TI"/>
      <sheetName val=""/>
      <sheetName val="Б.мчас (П)"/>
      <sheetName val="Макро"/>
      <sheetName val="Технический"/>
      <sheetName val="ГБ"/>
      <sheetName val="Источник финансирования"/>
      <sheetName val="Месяцы"/>
      <sheetName val="ЭКРБ"/>
      <sheetName val="Способ закупки"/>
      <sheetName val="2_Уст_у_ж.д._тупика"/>
      <sheetName val="амортизация"/>
      <sheetName val="Вариант2,1"/>
      <sheetName val="Цена"/>
      <sheetName val="Настройки"/>
      <sheetName val="Strat 1H 2008"/>
      <sheetName val="Datasheet"/>
      <sheetName val="EMPLANM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ФБ-1"/>
      <sheetName val="АСТВ"/>
      <sheetName val="Ф1"/>
      <sheetName val="ОПУ_сверка"/>
      <sheetName val="доходы и расходы "/>
      <sheetName val="станции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  <sheetName val="DONNEES"/>
      <sheetName val="Anlagevermögen"/>
      <sheetName val="Осн.пока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>
        <row r="1">
          <cell r="G1">
            <v>0</v>
          </cell>
        </row>
      </sheetData>
      <sheetData sheetId="198">
        <row r="1">
          <cell r="G1" t="str">
            <v xml:space="preserve"> </v>
          </cell>
        </row>
      </sheetData>
      <sheetData sheetId="199">
        <row r="1">
          <cell r="G1">
            <v>0</v>
          </cell>
        </row>
      </sheetData>
      <sheetData sheetId="200">
        <row r="1">
          <cell r="G1" t="str">
            <v xml:space="preserve"> </v>
          </cell>
        </row>
      </sheetData>
      <sheetData sheetId="201">
        <row r="1">
          <cell r="G1">
            <v>0</v>
          </cell>
        </row>
      </sheetData>
      <sheetData sheetId="202" refreshError="1"/>
      <sheetData sheetId="203" refreshError="1"/>
      <sheetData sheetId="204" refreshError="1"/>
      <sheetData sheetId="205" refreshError="1"/>
      <sheetData sheetId="206">
        <row r="1">
          <cell r="G1">
            <v>0</v>
          </cell>
        </row>
      </sheetData>
      <sheetData sheetId="207">
        <row r="1">
          <cell r="G1" t="str">
            <v xml:space="preserve"> </v>
          </cell>
        </row>
      </sheetData>
      <sheetData sheetId="208">
        <row r="1">
          <cell r="G1">
            <v>0</v>
          </cell>
        </row>
      </sheetData>
      <sheetData sheetId="209">
        <row r="1">
          <cell r="G1" t="str">
            <v xml:space="preserve"> </v>
          </cell>
        </row>
      </sheetData>
      <sheetData sheetId="210">
        <row r="1">
          <cell r="G1">
            <v>0</v>
          </cell>
        </row>
      </sheetData>
      <sheetData sheetId="211">
        <row r="1">
          <cell r="G1" t="str">
            <v xml:space="preserve"> </v>
          </cell>
        </row>
      </sheetData>
      <sheetData sheetId="212">
        <row r="1">
          <cell r="G1">
            <v>0</v>
          </cell>
        </row>
      </sheetData>
      <sheetData sheetId="213">
        <row r="1">
          <cell r="G1">
            <v>0</v>
          </cell>
        </row>
      </sheetData>
      <sheetData sheetId="214">
        <row r="1">
          <cell r="G1">
            <v>0</v>
          </cell>
        </row>
      </sheetData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>
        <row r="1">
          <cell r="G1">
            <v>0</v>
          </cell>
        </row>
      </sheetData>
      <sheetData sheetId="260">
        <row r="1">
          <cell r="G1">
            <v>0</v>
          </cell>
        </row>
      </sheetData>
      <sheetData sheetId="261">
        <row r="1">
          <cell r="G1">
            <v>0</v>
          </cell>
        </row>
      </sheetData>
      <sheetData sheetId="262">
        <row r="1">
          <cell r="G1" t="str">
            <v xml:space="preserve"> </v>
          </cell>
        </row>
      </sheetData>
      <sheetData sheetId="263">
        <row r="1">
          <cell r="G1" t="str">
            <v/>
          </cell>
        </row>
      </sheetData>
      <sheetData sheetId="264">
        <row r="1">
          <cell r="G1">
            <v>0</v>
          </cell>
        </row>
      </sheetData>
      <sheetData sheetId="265">
        <row r="1">
          <cell r="G1">
            <v>0</v>
          </cell>
        </row>
      </sheetData>
      <sheetData sheetId="266">
        <row r="1">
          <cell r="G1" t="str">
            <v xml:space="preserve"> </v>
          </cell>
        </row>
      </sheetData>
      <sheetData sheetId="267">
        <row r="1">
          <cell r="G1" t="str">
            <v/>
          </cell>
        </row>
      </sheetData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>
        <row r="1">
          <cell r="G1">
            <v>0</v>
          </cell>
        </row>
      </sheetData>
      <sheetData sheetId="289">
        <row r="1">
          <cell r="G1">
            <v>0</v>
          </cell>
        </row>
      </sheetData>
      <sheetData sheetId="290">
        <row r="1">
          <cell r="G1">
            <v>0</v>
          </cell>
        </row>
      </sheetData>
      <sheetData sheetId="291">
        <row r="1">
          <cell r="G1">
            <v>0</v>
          </cell>
        </row>
      </sheetData>
      <sheetData sheetId="292">
        <row r="1">
          <cell r="G1">
            <v>0</v>
          </cell>
        </row>
      </sheetData>
      <sheetData sheetId="293">
        <row r="1">
          <cell r="G1">
            <v>0</v>
          </cell>
        </row>
      </sheetData>
      <sheetData sheetId="294">
        <row r="1">
          <cell r="G1">
            <v>0</v>
          </cell>
        </row>
      </sheetData>
      <sheetData sheetId="295">
        <row r="1">
          <cell r="G1">
            <v>0</v>
          </cell>
        </row>
      </sheetData>
      <sheetData sheetId="296">
        <row r="1">
          <cell r="G1">
            <v>0</v>
          </cell>
        </row>
      </sheetData>
      <sheetData sheetId="297">
        <row r="1">
          <cell r="G1">
            <v>0</v>
          </cell>
        </row>
      </sheetData>
      <sheetData sheetId="298">
        <row r="1">
          <cell r="G1">
            <v>0</v>
          </cell>
        </row>
      </sheetData>
      <sheetData sheetId="299">
        <row r="1">
          <cell r="G1">
            <v>0</v>
          </cell>
        </row>
      </sheetData>
      <sheetData sheetId="300">
        <row r="1">
          <cell r="G1">
            <v>0</v>
          </cell>
        </row>
      </sheetData>
      <sheetData sheetId="301">
        <row r="1">
          <cell r="G1">
            <v>0</v>
          </cell>
        </row>
      </sheetData>
      <sheetData sheetId="302">
        <row r="1">
          <cell r="G1">
            <v>0</v>
          </cell>
        </row>
      </sheetData>
      <sheetData sheetId="303">
        <row r="1">
          <cell r="G1">
            <v>0</v>
          </cell>
        </row>
      </sheetData>
      <sheetData sheetId="304">
        <row r="1">
          <cell r="G1">
            <v>0</v>
          </cell>
        </row>
      </sheetData>
      <sheetData sheetId="305">
        <row r="1">
          <cell r="G1">
            <v>0</v>
          </cell>
        </row>
      </sheetData>
      <sheetData sheetId="306">
        <row r="1">
          <cell r="G1">
            <v>0</v>
          </cell>
        </row>
      </sheetData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  <sheetData sheetId="615" refreshError="1"/>
      <sheetData sheetId="616" refreshError="1"/>
      <sheetData sheetId="617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ФОТ"/>
      <sheetName val="справка"/>
      <sheetName val="группа"/>
      <sheetName val="Water trucking 2005"/>
      <sheetName val="Ден потоки"/>
      <sheetName val="#REF"/>
      <sheetName val="5NK "/>
      <sheetName val="флормиро"/>
      <sheetName val="Hidden"/>
      <sheetName val="СписокТЭП"/>
      <sheetName val="Титул1"/>
      <sheetName val="цены14"/>
      <sheetName val="Нефть"/>
      <sheetName val="ДС МЗК"/>
      <sheetName val="Лист2"/>
      <sheetName val="д.7.001"/>
      <sheetName val="ЕдИзм"/>
      <sheetName val="Форма3.6"/>
      <sheetName val="Текущие цены"/>
      <sheetName val="рабочий"/>
      <sheetName val="окраска"/>
      <sheetName val="ОТиТБ"/>
      <sheetName val="УПРАВЛЕНИЕ11"/>
      <sheetName val="МАТЕР.433,452"/>
      <sheetName val="Форма1"/>
      <sheetName val="list"/>
      <sheetName val="LME_prices"/>
      <sheetName val="титул.лист "/>
      <sheetName val="Изменяемые данные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#REF!"/>
      <sheetName val="ремонт 25"/>
      <sheetName val="Индексы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  <sheetName val="DATA-Ambition_COA"/>
      <sheetName val="Б.мчас (П)"/>
      <sheetName val="summary"/>
      <sheetName val="Форма1_(2)"/>
      <sheetName val="Форма7_"/>
      <sheetName val="Добыча_нефти4"/>
      <sheetName val="поставка_сравн13"/>
      <sheetName val="из_сем"/>
      <sheetName val="5NK_"/>
      <sheetName val="д_7_001"/>
      <sheetName val="Текущие_цены"/>
      <sheetName val="ДС_МЗК"/>
      <sheetName val="Форма3_6"/>
      <sheetName val="Ден_потоки"/>
      <sheetName val="Water_trucking_2005"/>
      <sheetName val="МАТЕР_433,452"/>
      <sheetName val="Изменяемые_данные"/>
      <sheetName val="Начисления_процентов"/>
      <sheetName val="январь_2014"/>
      <sheetName val="февраль_2014"/>
      <sheetName val="март_2014"/>
      <sheetName val="апрель_2014"/>
      <sheetName val="май_2014"/>
      <sheetName val="июнь_2014"/>
      <sheetName val="июль_2014"/>
      <sheetName val="август_2014"/>
      <sheetName val="сентябрь_2014"/>
      <sheetName val="ноябрь_2014"/>
      <sheetName val="декабрь_2014"/>
      <sheetName val="февраль_2015"/>
      <sheetName val="март_2015"/>
      <sheetName val="апрель_2015_г"/>
      <sheetName val="май_2015_г_"/>
      <sheetName val="июнь_2015_г_"/>
      <sheetName val="титул_лист_"/>
      <sheetName val="ремонт_25"/>
      <sheetName val="ЛКЗ_и_ЭКЗ"/>
      <sheetName val="Financial_ratios_А3"/>
      <sheetName val="1_411_1"/>
      <sheetName val="измен__формы"/>
      <sheetName val="с 01.08 по 17.10 = 1569 вагонов"/>
      <sheetName val="Const"/>
      <sheetName val="Control"/>
      <sheetName val="б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  <sheetName val="из сем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14_1_2_2_(Услуги_связи)1"/>
      <sheetName val="14_1_2_2_(Услуги_связи)"/>
      <sheetName val="14_1_2_2_(Услуги_связи)2"/>
      <sheetName val="ОборБалФормОтч"/>
      <sheetName val="ИзменяемыеДанные"/>
      <sheetName val="Сдача "/>
      <sheetName val="7.1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L-1 Займ БРК инвест цели"/>
      <sheetName val="G-1"/>
      <sheetName val="д.7.001"/>
      <sheetName val="1Утв ТК  Capex 07 "/>
      <sheetName val="Статьи затрат"/>
      <sheetName val="Справка ИЦА"/>
      <sheetName val="май"/>
      <sheetName val="апрель"/>
      <sheetName val="материалы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Keys"/>
      <sheetName val="Prelim Cost"/>
      <sheetName val="Расчет2000Прямой"/>
      <sheetName val="Месяц"/>
      <sheetName val="ОСВ"/>
      <sheetName val="по 2007 году план на 2008 год"/>
      <sheetName val="5NK "/>
      <sheetName val="Пр2"/>
      <sheetName val="Add-s test"/>
      <sheetName val="АЗФ"/>
      <sheetName val="АК"/>
      <sheetName val="Актюбе"/>
      <sheetName val="ССГПО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точн2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исходные данные"/>
      <sheetName val="приложение№3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свод"/>
      <sheetName val="ГБ"/>
      <sheetName val="2.8. стр-ра себестоимости"/>
      <sheetName val="Hidden"/>
      <sheetName val="МАТЕР.433,452"/>
      <sheetName val="мат расходы"/>
      <sheetName val="Спр_ пласт"/>
      <sheetName val="класс"/>
      <sheetName val="01-45"/>
      <sheetName val="Capex"/>
      <sheetName val="#REF!"/>
      <sheetName val="Подразд"/>
      <sheetName val="Sheet2"/>
      <sheetName val="РСза 6-м 2012"/>
      <sheetName val="Dictionaries"/>
      <sheetName val="Преискурант"/>
      <sheetName val=" 2.3.2"/>
      <sheetName val="Sheet5"/>
      <sheetName val="Потребители"/>
      <sheetName val="Блоки"/>
      <sheetName val="Баланс"/>
      <sheetName val="КР материалы"/>
      <sheetName val="Movements"/>
      <sheetName val="план"/>
      <sheetName val="База"/>
      <sheetName val="сброс"/>
      <sheetName val="9-1"/>
      <sheetName val="4"/>
      <sheetName val="1-1"/>
      <sheetName val="1"/>
      <sheetName val="Тарифы"/>
      <sheetName val="Предпосылки"/>
      <sheetName val="IS"/>
      <sheetName val="Форма 18"/>
      <sheetName val="2_2 ОтклОТМ"/>
      <sheetName val="1_3_2 ОТМ"/>
      <sheetName val="ЯНВАРЬ"/>
      <sheetName val="списки"/>
      <sheetName val="факт 2005 г."/>
      <sheetName val="3.ФОТ"/>
      <sheetName val="4.Налоги"/>
      <sheetName val="Штатка"/>
      <sheetName val="Инвестиции"/>
      <sheetName val="Прибыль"/>
      <sheetName val="смета"/>
      <sheetName val="Исполнение по БЕ"/>
      <sheetName val="Технический"/>
      <sheetName val="КАТО"/>
      <sheetName val="ОПГЗ"/>
      <sheetName val="План ГЗ"/>
      <sheetName val="Перем. затр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  <sheetName val="Data"/>
      <sheetName val="Бонды стр.341"/>
      <sheetName val="Остатки по бухучету"/>
      <sheetName val="параметры"/>
      <sheetName val="A-20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  <sheetData sheetId="294" refreshError="1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1 класс"/>
      <sheetName val="2 класс"/>
      <sheetName val="3 класс"/>
      <sheetName val="4 класс"/>
      <sheetName val="5 класс"/>
      <sheetName val="t0_name"/>
      <sheetName val="ИД"/>
      <sheetName val="Отпуск продукции"/>
      <sheetName val="спецпит,проездн."/>
      <sheetName val="1"/>
      <sheetName val="MS"/>
      <sheetName val="13 NGDO"/>
      <sheetName val="табель"/>
      <sheetName val="FES"/>
      <sheetName val="14.1.2.2.(Услуги связи)"/>
      <sheetName val="Баланс"/>
      <sheetName val="10 БО (kzt)"/>
      <sheetName val="Форма1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Штатное 2012-2015"/>
      <sheetName val="Sheet5"/>
      <sheetName val="Cash flow 2011"/>
      <sheetName val="Loans out"/>
      <sheetName val="МодельППП (Свод)"/>
      <sheetName val="VLOOKUP"/>
      <sheetName val="INPUTMASTER"/>
      <sheetName val="КБ"/>
      <sheetName val="Способ закупки"/>
      <sheetName val="АТиК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тделы"/>
      <sheetName val="MATRIX_DA_10"/>
      <sheetName val="ЭКРБ"/>
      <sheetName val="Об-я св-а"/>
      <sheetName val="2в"/>
      <sheetName val="list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потр"/>
      <sheetName val="СН"/>
      <sheetName val="Hidden"/>
      <sheetName val="УУ 9 мес.2014"/>
      <sheetName val="Гр5(о)"/>
      <sheetName val="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PP&amp;E mvt for 2003"/>
      <sheetName val="Макро"/>
      <sheetName val="Capex"/>
      <sheetName val="BS new"/>
      <sheetName val="сортамент"/>
      <sheetName val="Sales F"/>
      <sheetName val="WBS elements RS-v.02A"/>
      <sheetName val="Balance Sheet"/>
      <sheetName val="глина"/>
      <sheetName val="Заполните"/>
      <sheetName val="План"/>
      <sheetName val="Факт"/>
      <sheetName val="Лист5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Прайс 2005"/>
      <sheetName val="Лист3"/>
      <sheetName val="точн2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Спецификация"/>
      <sheetName val="Лв 1715 (сб)"/>
      <sheetName val="ОП_свод"/>
      <sheetName val="Осн. пара"/>
      <sheetName val="шкала"/>
      <sheetName val="ДД"/>
      <sheetName val="Затраты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  <sheetName val="Дефл"/>
      <sheetName val="Sheet2"/>
      <sheetName val="2003 (215862 тн)"/>
      <sheetName val="Содержан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>
        <row r="3">
          <cell r="A3">
            <v>1</v>
          </cell>
        </row>
      </sheetData>
      <sheetData sheetId="224">
        <row r="3">
          <cell r="A3">
            <v>1</v>
          </cell>
        </row>
      </sheetData>
      <sheetData sheetId="225">
        <row r="3">
          <cell r="A3">
            <v>1</v>
          </cell>
        </row>
      </sheetData>
      <sheetData sheetId="226">
        <row r="3">
          <cell r="A3">
            <v>1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L-1"/>
      <sheetName val="ввод-вывод ОС авг2004- 2005"/>
      <sheetName val="I KEY INFORMATION"/>
      <sheetName val="Счетчики"/>
      <sheetName val="ОТиТБ"/>
      <sheetName val="СПгнг"/>
      <sheetName val="группа"/>
      <sheetName val="ID-06"/>
      <sheetName val="сырье и материалы"/>
      <sheetName val="L-1 (БРК)"/>
      <sheetName val="g-1"/>
      <sheetName val="Resp _2_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2_"/>
      <sheetName val="глина"/>
      <sheetName val="из сем"/>
      <sheetName val="13 NGDO"/>
      <sheetName val="жд тарифы"/>
      <sheetName val="2 БО (тенге)"/>
      <sheetName val="I. Прогноз доходов"/>
      <sheetName val="FES"/>
      <sheetName val="Счет-ф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МО 0012"/>
      <sheetName val="Отпуск продукции"/>
      <sheetName val="#REF"/>
      <sheetName val="1NK"/>
      <sheetName val="класс"/>
      <sheetName val="Об-я св-а"/>
      <sheetName val="PV-date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Добыча_нефти42"/>
      <sheetName val="поставка_сравн13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из_сем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2БО"/>
      <sheetName val="Пром1"/>
      <sheetName val="ЦентрЗатр"/>
      <sheetName val="Лист3"/>
      <sheetName val="Бюджет"/>
      <sheetName val="табель"/>
      <sheetName val="ЕдИзм"/>
      <sheetName val="Предпр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__2_3_22"/>
      <sheetName val="из_сем2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баки _2_"/>
      <sheetName val="ИД"/>
      <sheetName val="Способ закупки"/>
      <sheetName val="Data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Сеть"/>
      <sheetName val="Спецификация"/>
      <sheetName val="МодельППП (Свод)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PL12"/>
      <sheetName val="МАТЕР.433,452"/>
      <sheetName val="1. Доходы"/>
      <sheetName val="Prelim Cost"/>
      <sheetName val="цеховые"/>
      <sheetName val="#REF!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авка"/>
      <sheetName val="БиВи (290)"/>
      <sheetName val="450"/>
      <sheetName val="Форма 18"/>
      <sheetName val="спр. АРЕМ"/>
      <sheetName val="Hidden"/>
      <sheetName val="Титул1"/>
      <sheetName val="K6210"/>
      <sheetName val="Test of FA Installation"/>
      <sheetName val="Additions"/>
      <sheetName val="i-index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Ф"/>
      <sheetName val="Собственный капитал"/>
      <sheetName val="План произв-ва (мес.) (бюджет)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персонала"/>
      <sheetName val="ремонт 25"/>
      <sheetName val="пр 6 дох"/>
      <sheetName val="Касс книга"/>
      <sheetName val="_x0000__x0003__x0000__x0004__x0000_"/>
      <sheetName val="_x0000_ _x0000_"/>
      <sheetName val="_x0000__x0009__x0000_"/>
      <sheetName val="план07"/>
      <sheetName val="Налоги"/>
      <sheetName val="шкала"/>
      <sheetName val="Официальные курсы"/>
      <sheetName val="распределение модели"/>
      <sheetName val="I1"/>
      <sheetName val="I2"/>
      <sheetName val="цхл 2004"/>
      <sheetName val="список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сетка"/>
      <sheetName val="ЭКРБ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  <sheetName val="Project Detail Inputs"/>
      <sheetName val="years 1-3 by month"/>
      <sheetName val="600000"/>
      <sheetName val="700000"/>
      <sheetName val="700000 (общая)"/>
      <sheetName val="610000-783000"/>
      <sheetName val="Общий"/>
      <sheetName val="пробег м расх"/>
      <sheetName val="пробмч по город"/>
      <sheetName val="янв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 refreshError="1"/>
      <sheetData sheetId="398" refreshError="1"/>
      <sheetData sheetId="399" refreshError="1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  <sheetName val="Code Trans"/>
      <sheetName val="Haul cons"/>
      <sheetName val="\A\USER\MANAT\CREDITY\REGION\AR"/>
      <sheetName val="1. Ввод"/>
      <sheetName val="мэпп2"/>
      <sheetName val="Исходные"/>
      <sheetName val="Hidden"/>
      <sheetName val=""/>
      <sheetName val="Mine Gen"/>
      <sheetName val="Экспл_ запасы"/>
      <sheetName val="Пром_ запасы"/>
      <sheetName val="__KZWKHASENOVGA_aws_Documents a"/>
      <sheetName val="PDC_Worksheet"/>
      <sheetName val="ао"/>
      <sheetName val="Debt"/>
      <sheetName val="1 (2)"/>
      <sheetName val="Ставки"/>
      <sheetName val="Баланс"/>
      <sheetName val="Тип обучения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Codes"/>
      <sheetName val="std tabel"/>
      <sheetName val="I-Index"/>
      <sheetName val="DATA"/>
      <sheetName val="G-183"/>
      <sheetName val="2008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1"/>
      <sheetName val="modaj"/>
      <sheetName val="Project Detail Inputs"/>
      <sheetName val="inv"/>
      <sheetName val="I KEY INFORMATION"/>
      <sheetName val="VI REVENUE OOD"/>
      <sheetName val="IIb P&amp;L short"/>
      <sheetName val="IV REVENUE ROOMS"/>
      <sheetName val="IV REVENUE  F&amp;B"/>
      <sheetName val="Input"/>
      <sheetName val="Price"/>
      <sheetName val="Уч2"/>
      <sheetName val="Уч1"/>
      <sheetName val="по_статье_бюджета"/>
      <sheetName val="Precalcs"/>
      <sheetName val="油価変動"/>
      <sheetName val="произв_прогр"/>
      <sheetName val="assumptions"/>
      <sheetName val="Securities"/>
      <sheetName val="Paramètres"/>
      <sheetName val="Sheet4"/>
      <sheetName val="B-4"/>
      <sheetName val="FES"/>
      <sheetName val="types"/>
      <sheetName val="Sheet3"/>
      <sheetName val="T_T"/>
      <sheetName val="CNOBARI"/>
      <sheetName val="Dropdown"/>
      <sheetName val="Inputs"/>
      <sheetName val=""/>
      <sheetName val="ВидHFГП"/>
      <sheetName val="ВидNbГП"/>
      <sheetName val="ПП"/>
      <sheetName val="ВидТаГП"/>
      <sheetName val="5r"/>
      <sheetName val="synthgraph DCF"/>
      <sheetName val="Gen Data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>
        <row r="11">
          <cell r="H11">
            <v>0</v>
          </cell>
        </row>
      </sheetData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 refreshError="1"/>
      <sheetData sheetId="120"/>
      <sheetData sheetId="1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4"/>
      <sheetName val="F-1,2"/>
      <sheetName val="F-3"/>
      <sheetName val="A"/>
      <sheetName val="B-1"/>
      <sheetName val="B-2"/>
      <sheetName val="B-3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  <sheetName val="U-3"/>
      <sheetName val="U-4"/>
      <sheetName val="B_4"/>
      <sheetName val="KTO_WB_FSL_31.12.01"/>
      <sheetName val="ЯНВАРЬ"/>
      <sheetName val="СВОД 1сц."/>
      <sheetName val="#REF"/>
      <sheetName val="B1.2"/>
      <sheetName val="Диаграммы"/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ао"/>
      <sheetName val="справочники"/>
      <sheetName val="Лист3"/>
      <sheetName val="Actuals Input"/>
      <sheetName val="U4.100 711"/>
      <sheetName val="Статьи"/>
      <sheetName val="FES"/>
      <sheetName val="Incometl"/>
      <sheetName val="Nvar"/>
      <sheetName val="VD.400_Monthly analytics"/>
      <sheetName val="U4_100_711"/>
      <sheetName val="Actuals_Input"/>
      <sheetName val="KTO_WB_FSL_31_12_01"/>
      <sheetName val="SMSTemp"/>
      <sheetName val="FA_register"/>
      <sheetName val="CPI"/>
      <sheetName val="Cash_flow_2003_PBC"/>
      <sheetName val="Cash_flows_-_PBC"/>
      <sheetName val="База"/>
      <sheetName val="B1100 - CAP for Client"/>
      <sheetName val="A-20"/>
      <sheetName val="2210900-Aug"/>
      <sheetName val="расшиф процентов (2)"/>
      <sheetName val="Gas1999"/>
      <sheetName val="DATA"/>
      <sheetName val="Содержание"/>
      <sheetName val=""/>
      <sheetName val="Prelim Cost"/>
      <sheetName val="CamKum Prod"/>
      <sheetName val="2БО"/>
      <sheetName val="map_nat"/>
      <sheetName val="map_RPG"/>
      <sheetName val="Параметры"/>
      <sheetName val="1"/>
      <sheetName val="Act"/>
      <sheetName val="сальдовка за янв-окт 2009"/>
      <sheetName val="сальдовка за 12 мес 2009"/>
      <sheetName val="127001 BD"/>
      <sheetName val="127004 BD"/>
      <sheetName val="An acc 5610_09"/>
      <sheetName val="5610 for 12 months"/>
      <sheetName val="Prelim_Cost"/>
      <sheetName val="Расчет_Ин"/>
      <sheetName val="std_tabel"/>
      <sheetName val="Info"/>
      <sheetName val="CamKum_Prod"/>
      <sheetName val="Tabeller"/>
      <sheetName val="J-55"/>
      <sheetName val="Anlagevermögen"/>
      <sheetName val="misc"/>
      <sheetName val="FS-97"/>
      <sheetName val="16"/>
      <sheetName val="12"/>
      <sheetName val="31_12_03"/>
      <sheetName val="Grouplist"/>
      <sheetName val="SETUP"/>
      <sheetName val="Links"/>
      <sheetName val="PYTB"/>
      <sheetName val="FA_Movement_Kyrg"/>
      <sheetName val="Settings"/>
      <sheetName val="Lead"/>
      <sheetName val="31_05_04"/>
      <sheetName val="F100-Trial_BS"/>
      <sheetName val="справка"/>
      <sheetName val="Данные"/>
      <sheetName val="LME_prices"/>
      <sheetName val="std tab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_Ин"/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PIT&amp;PP(2)"/>
    </sheetNames>
    <sheetDataSet>
      <sheetData sheetId="0">
        <row r="8">
          <cell r="H8">
            <v>10464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86B2E-FF16-40C9-81C6-54AFE592180F}">
  <sheetPr>
    <pageSetUpPr autoPageBreaks="0" fitToPage="1"/>
  </sheetPr>
  <dimension ref="A1:H153"/>
  <sheetViews>
    <sheetView tabSelected="1" zoomScale="80" zoomScaleNormal="80" zoomScaleSheetLayoutView="80" workbookViewId="0">
      <selection activeCell="D32" sqref="D32"/>
    </sheetView>
  </sheetViews>
  <sheetFormatPr defaultColWidth="9.28515625" defaultRowHeight="12.75" outlineLevelRow="2" x14ac:dyDescent="0.2"/>
  <cols>
    <col min="1" max="1" width="82.85546875" style="7" customWidth="1"/>
    <col min="2" max="2" width="9.85546875" style="6" customWidth="1"/>
    <col min="3" max="3" width="21.28515625" style="3" customWidth="1"/>
    <col min="4" max="4" width="24" style="11" customWidth="1"/>
    <col min="5" max="5" width="16.140625" style="12" customWidth="1"/>
    <col min="6" max="6" width="17.7109375" style="12" customWidth="1"/>
    <col min="7" max="7" width="9.28515625" style="6"/>
    <col min="8" max="8" width="16.28515625" style="6" bestFit="1" customWidth="1"/>
    <col min="9" max="9" width="19.7109375" style="6" customWidth="1"/>
    <col min="10" max="16384" width="9.28515625" style="6"/>
  </cols>
  <sheetData>
    <row r="1" spans="1:6" x14ac:dyDescent="0.2">
      <c r="A1" s="1"/>
      <c r="B1" s="2"/>
      <c r="D1" s="4" t="s">
        <v>0</v>
      </c>
      <c r="E1" s="5"/>
      <c r="F1" s="5"/>
    </row>
    <row r="2" spans="1:6" x14ac:dyDescent="0.2">
      <c r="A2" s="1"/>
      <c r="B2" s="2"/>
      <c r="D2" s="4" t="s">
        <v>1</v>
      </c>
      <c r="E2" s="5"/>
      <c r="F2" s="5"/>
    </row>
    <row r="3" spans="1:6" x14ac:dyDescent="0.2">
      <c r="A3" s="1"/>
      <c r="B3" s="2"/>
      <c r="D3" s="4" t="s">
        <v>2</v>
      </c>
      <c r="E3" s="5"/>
      <c r="F3" s="5"/>
    </row>
    <row r="4" spans="1:6" x14ac:dyDescent="0.2">
      <c r="C4" s="8"/>
      <c r="D4" s="9"/>
      <c r="E4" s="5"/>
      <c r="F4" s="5"/>
    </row>
    <row r="5" spans="1:6" x14ac:dyDescent="0.2">
      <c r="C5" s="8"/>
      <c r="D5" s="9" t="s">
        <v>3</v>
      </c>
      <c r="E5" s="5"/>
      <c r="F5" s="5"/>
    </row>
    <row r="6" spans="1:6" x14ac:dyDescent="0.2">
      <c r="C6" s="8"/>
      <c r="D6" s="9" t="s">
        <v>4</v>
      </c>
      <c r="E6" s="5"/>
      <c r="F6" s="5"/>
    </row>
    <row r="7" spans="1:6" x14ac:dyDescent="0.2">
      <c r="C7" s="8"/>
      <c r="D7" s="9" t="s">
        <v>5</v>
      </c>
      <c r="E7" s="5"/>
      <c r="F7" s="5"/>
    </row>
    <row r="8" spans="1:6" x14ac:dyDescent="0.2">
      <c r="C8" s="8"/>
      <c r="D8" s="9"/>
      <c r="E8" s="5"/>
      <c r="F8" s="5"/>
    </row>
    <row r="9" spans="1:6" x14ac:dyDescent="0.2">
      <c r="C9" s="8"/>
      <c r="D9" s="9" t="s">
        <v>6</v>
      </c>
      <c r="E9" s="5"/>
      <c r="F9" s="5"/>
    </row>
    <row r="10" spans="1:6" x14ac:dyDescent="0.2">
      <c r="A10" s="1" t="s">
        <v>7</v>
      </c>
      <c r="B10" s="2"/>
      <c r="C10" s="10" t="s">
        <v>8</v>
      </c>
    </row>
    <row r="11" spans="1:6" ht="63.75" x14ac:dyDescent="0.2">
      <c r="A11" s="1" t="s">
        <v>9</v>
      </c>
      <c r="B11" s="2"/>
      <c r="C11" s="13" t="s">
        <v>10</v>
      </c>
    </row>
    <row r="12" spans="1:6" x14ac:dyDescent="0.2">
      <c r="A12" s="1" t="s">
        <v>11</v>
      </c>
      <c r="B12" s="2"/>
      <c r="C12" s="10" t="s">
        <v>12</v>
      </c>
    </row>
    <row r="13" spans="1:6" x14ac:dyDescent="0.2">
      <c r="A13" s="1" t="s">
        <v>13</v>
      </c>
      <c r="B13" s="2"/>
      <c r="C13" s="10" t="s">
        <v>14</v>
      </c>
      <c r="D13" s="14"/>
    </row>
    <row r="14" spans="1:6" x14ac:dyDescent="0.2">
      <c r="A14" s="1" t="s">
        <v>15</v>
      </c>
      <c r="B14" s="2"/>
      <c r="C14" s="10" t="s">
        <v>16</v>
      </c>
      <c r="D14" s="14"/>
    </row>
    <row r="15" spans="1:6" x14ac:dyDescent="0.2">
      <c r="A15" s="1" t="s">
        <v>17</v>
      </c>
      <c r="B15" s="2"/>
      <c r="C15" s="15">
        <v>3932</v>
      </c>
      <c r="D15" s="14"/>
    </row>
    <row r="16" spans="1:6" x14ac:dyDescent="0.2">
      <c r="A16" s="1" t="s">
        <v>18</v>
      </c>
      <c r="B16" s="2"/>
      <c r="C16" s="10" t="s">
        <v>19</v>
      </c>
      <c r="D16" s="14"/>
    </row>
    <row r="17" spans="1:6" ht="40.9" customHeight="1" x14ac:dyDescent="0.2">
      <c r="A17" s="1" t="s">
        <v>20</v>
      </c>
      <c r="B17" s="2"/>
      <c r="C17" s="13" t="s">
        <v>21</v>
      </c>
      <c r="D17" s="14"/>
    </row>
    <row r="18" spans="1:6" x14ac:dyDescent="0.2">
      <c r="A18" s="1"/>
      <c r="B18" s="2"/>
      <c r="C18" s="10"/>
      <c r="D18" s="14"/>
    </row>
    <row r="19" spans="1:6" x14ac:dyDescent="0.2">
      <c r="A19" s="16" t="s">
        <v>22</v>
      </c>
      <c r="B19" s="17"/>
      <c r="C19" s="17"/>
      <c r="D19" s="17"/>
    </row>
    <row r="20" spans="1:6" x14ac:dyDescent="0.2">
      <c r="A20" s="18" t="s">
        <v>23</v>
      </c>
      <c r="B20" s="19"/>
      <c r="C20" s="20">
        <v>45107</v>
      </c>
      <c r="D20" s="19"/>
    </row>
    <row r="21" spans="1:6" x14ac:dyDescent="0.2">
      <c r="A21" s="21"/>
      <c r="B21" s="22"/>
      <c r="C21" s="22"/>
      <c r="D21" s="23" t="s">
        <v>24</v>
      </c>
    </row>
    <row r="22" spans="1:6" s="26" customFormat="1" ht="25.5" customHeight="1" x14ac:dyDescent="0.2">
      <c r="A22" s="24" t="s">
        <v>25</v>
      </c>
      <c r="B22" s="24" t="s">
        <v>26</v>
      </c>
      <c r="C22" s="24" t="s">
        <v>27</v>
      </c>
      <c r="D22" s="24" t="s">
        <v>28</v>
      </c>
      <c r="E22" s="25"/>
      <c r="F22" s="25"/>
    </row>
    <row r="23" spans="1:6" s="26" customFormat="1" x14ac:dyDescent="0.2">
      <c r="A23" s="24"/>
      <c r="B23" s="24"/>
      <c r="C23" s="24"/>
      <c r="D23" s="24"/>
      <c r="E23" s="25"/>
      <c r="F23" s="25"/>
    </row>
    <row r="24" spans="1:6" s="31" customFormat="1" x14ac:dyDescent="0.2">
      <c r="A24" s="27" t="s">
        <v>29</v>
      </c>
      <c r="B24" s="28"/>
      <c r="C24" s="29"/>
      <c r="D24" s="29"/>
      <c r="E24" s="30"/>
      <c r="F24" s="30"/>
    </row>
    <row r="25" spans="1:6" ht="15" x14ac:dyDescent="0.2">
      <c r="A25" s="32" t="s">
        <v>30</v>
      </c>
      <c r="B25" s="33" t="s">
        <v>31</v>
      </c>
      <c r="C25" s="34">
        <v>13543041</v>
      </c>
      <c r="D25" s="34">
        <v>16394188</v>
      </c>
    </row>
    <row r="26" spans="1:6" ht="39.4" customHeight="1" x14ac:dyDescent="0.2">
      <c r="A26" s="32" t="s">
        <v>32</v>
      </c>
      <c r="B26" s="33" t="s">
        <v>33</v>
      </c>
      <c r="C26" s="35">
        <f>SUM(C27:C31)</f>
        <v>193809</v>
      </c>
      <c r="D26" s="35">
        <f>SUM(D27:D31)</f>
        <v>759048</v>
      </c>
    </row>
    <row r="27" spans="1:6" ht="15" outlineLevel="1" x14ac:dyDescent="0.2">
      <c r="A27" s="32" t="s">
        <v>34</v>
      </c>
      <c r="B27" s="33"/>
      <c r="C27" s="35"/>
      <c r="D27" s="35"/>
    </row>
    <row r="28" spans="1:6" ht="15" outlineLevel="1" x14ac:dyDescent="0.2">
      <c r="A28" s="32" t="s">
        <v>35</v>
      </c>
      <c r="B28" s="33"/>
      <c r="C28" s="35">
        <v>108038</v>
      </c>
      <c r="D28" s="35">
        <v>680633</v>
      </c>
    </row>
    <row r="29" spans="1:6" ht="15" outlineLevel="1" x14ac:dyDescent="0.2">
      <c r="A29" s="32" t="s">
        <v>36</v>
      </c>
      <c r="B29" s="33"/>
      <c r="C29" s="35">
        <v>0</v>
      </c>
      <c r="D29" s="35"/>
    </row>
    <row r="30" spans="1:6" ht="15" outlineLevel="1" x14ac:dyDescent="0.2">
      <c r="A30" s="32" t="s">
        <v>37</v>
      </c>
      <c r="B30" s="33"/>
      <c r="C30" s="35">
        <v>83334</v>
      </c>
      <c r="D30" s="35">
        <v>77692</v>
      </c>
    </row>
    <row r="31" spans="1:6" ht="15" outlineLevel="1" x14ac:dyDescent="0.2">
      <c r="A31" s="32" t="s">
        <v>38</v>
      </c>
      <c r="B31" s="33"/>
      <c r="C31" s="35">
        <v>2437</v>
      </c>
      <c r="D31" s="35">
        <v>723</v>
      </c>
    </row>
    <row r="32" spans="1:6" ht="25.5" x14ac:dyDescent="0.2">
      <c r="A32" s="32" t="s">
        <v>39</v>
      </c>
      <c r="B32" s="33" t="s">
        <v>40</v>
      </c>
      <c r="C32" s="35"/>
      <c r="D32" s="35"/>
    </row>
    <row r="33" spans="1:8" ht="25.5" x14ac:dyDescent="0.2">
      <c r="A33" s="32" t="s">
        <v>41</v>
      </c>
      <c r="B33" s="33" t="s">
        <v>42</v>
      </c>
      <c r="C33" s="35"/>
      <c r="D33" s="35"/>
    </row>
    <row r="34" spans="1:8" ht="15" x14ac:dyDescent="0.2">
      <c r="A34" s="32" t="s">
        <v>43</v>
      </c>
      <c r="B34" s="33" t="s">
        <v>44</v>
      </c>
      <c r="C34" s="35"/>
      <c r="D34" s="35"/>
    </row>
    <row r="35" spans="1:8" ht="15" x14ac:dyDescent="0.2">
      <c r="A35" s="32" t="s">
        <v>45</v>
      </c>
      <c r="B35" s="33" t="s">
        <v>46</v>
      </c>
      <c r="C35" s="36"/>
      <c r="D35" s="36"/>
    </row>
    <row r="36" spans="1:8" ht="15" x14ac:dyDescent="0.2">
      <c r="A36" s="32" t="s">
        <v>47</v>
      </c>
      <c r="B36" s="33" t="s">
        <v>48</v>
      </c>
      <c r="C36" s="37">
        <f>SUM(C37:C38)</f>
        <v>15080889</v>
      </c>
      <c r="D36" s="37">
        <f>SUM(D37:D38)</f>
        <v>14534899</v>
      </c>
    </row>
    <row r="37" spans="1:8" s="42" customFormat="1" ht="15" outlineLevel="1" x14ac:dyDescent="0.2">
      <c r="A37" s="38" t="s">
        <v>49</v>
      </c>
      <c r="B37" s="39"/>
      <c r="C37" s="40">
        <v>15004059</v>
      </c>
      <c r="D37" s="40">
        <v>14451586</v>
      </c>
      <c r="E37" s="41"/>
      <c r="F37" s="41"/>
    </row>
    <row r="38" spans="1:8" s="42" customFormat="1" ht="15" outlineLevel="1" x14ac:dyDescent="0.2">
      <c r="A38" s="38" t="s">
        <v>50</v>
      </c>
      <c r="B38" s="39"/>
      <c r="C38" s="40">
        <v>76830</v>
      </c>
      <c r="D38" s="40">
        <v>83313</v>
      </c>
      <c r="E38" s="41"/>
      <c r="F38" s="41"/>
      <c r="H38" s="43"/>
    </row>
    <row r="39" spans="1:8" ht="15" x14ac:dyDescent="0.2">
      <c r="A39" s="32" t="s">
        <v>51</v>
      </c>
      <c r="B39" s="33" t="s">
        <v>52</v>
      </c>
      <c r="C39" s="35">
        <v>41233</v>
      </c>
      <c r="D39" s="35">
        <v>26609</v>
      </c>
      <c r="E39" s="41"/>
      <c r="F39" s="41"/>
    </row>
    <row r="40" spans="1:8" ht="15" x14ac:dyDescent="0.2">
      <c r="A40" s="32" t="s">
        <v>53</v>
      </c>
      <c r="B40" s="33" t="s">
        <v>54</v>
      </c>
      <c r="C40" s="35">
        <v>0</v>
      </c>
      <c r="D40" s="35"/>
      <c r="E40" s="41"/>
      <c r="F40" s="41"/>
    </row>
    <row r="41" spans="1:8" ht="15" x14ac:dyDescent="0.2">
      <c r="A41" s="32" t="s">
        <v>55</v>
      </c>
      <c r="B41" s="33" t="s">
        <v>56</v>
      </c>
      <c r="C41" s="35">
        <v>2212356</v>
      </c>
      <c r="D41" s="35">
        <v>1557436</v>
      </c>
      <c r="E41" s="41"/>
      <c r="F41" s="41"/>
    </row>
    <row r="42" spans="1:8" ht="15" x14ac:dyDescent="0.2">
      <c r="A42" s="32" t="s">
        <v>57</v>
      </c>
      <c r="B42" s="44" t="s">
        <v>58</v>
      </c>
      <c r="C42" s="35">
        <v>43097937</v>
      </c>
      <c r="D42" s="35">
        <v>56283825</v>
      </c>
    </row>
    <row r="43" spans="1:8" ht="15" x14ac:dyDescent="0.2">
      <c r="A43" s="32" t="s">
        <v>59</v>
      </c>
      <c r="B43" s="44" t="s">
        <v>60</v>
      </c>
      <c r="C43" s="35">
        <v>0</v>
      </c>
      <c r="D43" s="35"/>
    </row>
    <row r="44" spans="1:8" ht="15" x14ac:dyDescent="0.2">
      <c r="A44" s="32" t="s">
        <v>61</v>
      </c>
      <c r="B44" s="44" t="s">
        <v>62</v>
      </c>
      <c r="C44" s="35">
        <f>SUM(C45:C46)</f>
        <v>6936191</v>
      </c>
      <c r="D44" s="35">
        <f>SUM(D45:D46)</f>
        <v>23086814</v>
      </c>
      <c r="G44" s="43"/>
    </row>
    <row r="45" spans="1:8" ht="15" x14ac:dyDescent="0.2">
      <c r="A45" s="45" t="s">
        <v>63</v>
      </c>
      <c r="B45" s="46"/>
      <c r="C45" s="47">
        <v>2140048</v>
      </c>
      <c r="D45" s="47">
        <v>17919140</v>
      </c>
      <c r="E45" s="5"/>
      <c r="F45" s="5"/>
      <c r="G45" s="42"/>
    </row>
    <row r="46" spans="1:8" ht="15" x14ac:dyDescent="0.2">
      <c r="A46" s="45" t="s">
        <v>64</v>
      </c>
      <c r="B46" s="46"/>
      <c r="C46" s="47">
        <v>4796143</v>
      </c>
      <c r="D46" s="47">
        <v>5167674</v>
      </c>
      <c r="E46" s="48"/>
      <c r="F46" s="48"/>
      <c r="G46" s="42"/>
    </row>
    <row r="47" spans="1:8" s="31" customFormat="1" ht="15.75" x14ac:dyDescent="0.25">
      <c r="A47" s="27" t="s">
        <v>65</v>
      </c>
      <c r="B47" s="49">
        <v>100</v>
      </c>
      <c r="C47" s="50">
        <f>C25+C26+SUM(C32:C36,C39:C44)</f>
        <v>81105456</v>
      </c>
      <c r="D47" s="50">
        <f>D25+D26+D32+D33+D34+D35+D36+D39+D40+D41+D42+D43+D44</f>
        <v>112642819</v>
      </c>
      <c r="E47" s="30"/>
      <c r="F47" s="30"/>
    </row>
    <row r="48" spans="1:8" s="31" customFormat="1" ht="15.75" x14ac:dyDescent="0.25">
      <c r="A48" s="27" t="s">
        <v>66</v>
      </c>
      <c r="B48" s="49">
        <v>101</v>
      </c>
      <c r="C48" s="51"/>
      <c r="D48" s="51"/>
      <c r="E48" s="30"/>
      <c r="F48" s="30"/>
    </row>
    <row r="49" spans="1:6" s="31" customFormat="1" ht="15.75" x14ac:dyDescent="0.25">
      <c r="A49" s="27" t="s">
        <v>67</v>
      </c>
      <c r="B49" s="49"/>
      <c r="C49" s="51"/>
      <c r="D49" s="51"/>
      <c r="E49" s="30"/>
      <c r="F49" s="30"/>
    </row>
    <row r="50" spans="1:6" ht="15" x14ac:dyDescent="0.2">
      <c r="A50" s="32" t="s">
        <v>68</v>
      </c>
      <c r="B50" s="33">
        <v>110</v>
      </c>
      <c r="C50" s="35">
        <f>SUM(C51:C56)</f>
        <v>247376</v>
      </c>
      <c r="D50" s="35">
        <f>SUM(D51:D56)</f>
        <v>276625</v>
      </c>
    </row>
    <row r="51" spans="1:6" ht="15" outlineLevel="1" x14ac:dyDescent="0.2">
      <c r="A51" s="32" t="s">
        <v>69</v>
      </c>
      <c r="B51" s="33"/>
      <c r="C51" s="35"/>
      <c r="D51" s="35"/>
    </row>
    <row r="52" spans="1:6" ht="15" outlineLevel="1" x14ac:dyDescent="0.2">
      <c r="A52" s="32" t="s">
        <v>70</v>
      </c>
      <c r="B52" s="33"/>
      <c r="C52" s="35">
        <v>185376</v>
      </c>
      <c r="D52" s="35">
        <v>189432</v>
      </c>
    </row>
    <row r="53" spans="1:6" ht="15" outlineLevel="1" x14ac:dyDescent="0.2">
      <c r="A53" s="32" t="s">
        <v>35</v>
      </c>
      <c r="B53" s="33"/>
      <c r="C53" s="35"/>
      <c r="D53" s="35"/>
    </row>
    <row r="54" spans="1:6" ht="25.5" outlineLevel="1" x14ac:dyDescent="0.2">
      <c r="A54" s="32" t="s">
        <v>71</v>
      </c>
      <c r="B54" s="33"/>
      <c r="C54" s="35"/>
      <c r="D54" s="35"/>
    </row>
    <row r="55" spans="1:6" ht="15" outlineLevel="1" x14ac:dyDescent="0.2">
      <c r="A55" s="32" t="s">
        <v>37</v>
      </c>
      <c r="B55" s="33"/>
      <c r="C55" s="35">
        <v>62000</v>
      </c>
      <c r="D55" s="35">
        <v>87193</v>
      </c>
    </row>
    <row r="56" spans="1:6" ht="15" outlineLevel="1" x14ac:dyDescent="0.2">
      <c r="A56" s="32" t="s">
        <v>72</v>
      </c>
      <c r="B56" s="33"/>
      <c r="C56" s="35"/>
      <c r="D56" s="35"/>
    </row>
    <row r="57" spans="1:6" ht="25.5" x14ac:dyDescent="0.2">
      <c r="A57" s="32" t="s">
        <v>73</v>
      </c>
      <c r="B57" s="33">
        <v>111</v>
      </c>
      <c r="C57" s="35">
        <v>64994</v>
      </c>
      <c r="D57" s="35">
        <v>110704</v>
      </c>
    </row>
    <row r="58" spans="1:6" ht="25.5" x14ac:dyDescent="0.2">
      <c r="A58" s="32" t="s">
        <v>74</v>
      </c>
      <c r="B58" s="33">
        <v>112</v>
      </c>
      <c r="C58" s="35"/>
      <c r="D58" s="35"/>
    </row>
    <row r="59" spans="1:6" ht="15" x14ac:dyDescent="0.2">
      <c r="A59" s="32" t="s">
        <v>75</v>
      </c>
      <c r="B59" s="33">
        <v>113</v>
      </c>
      <c r="C59" s="35"/>
      <c r="D59" s="35"/>
    </row>
    <row r="60" spans="1:6" ht="15" x14ac:dyDescent="0.2">
      <c r="A60" s="45" t="s">
        <v>76</v>
      </c>
      <c r="B60" s="52">
        <v>114</v>
      </c>
      <c r="C60" s="53">
        <v>0</v>
      </c>
      <c r="D60" s="53">
        <v>0</v>
      </c>
    </row>
    <row r="61" spans="1:6" s="42" customFormat="1" ht="15" x14ac:dyDescent="0.2">
      <c r="A61" s="54" t="s">
        <v>77</v>
      </c>
      <c r="B61" s="52">
        <v>115</v>
      </c>
      <c r="C61" s="55">
        <f>SUM(C62:C63)</f>
        <v>960659</v>
      </c>
      <c r="D61" s="55">
        <f>SUM(D62:D63)</f>
        <v>956636</v>
      </c>
      <c r="E61" s="41"/>
      <c r="F61" s="41"/>
    </row>
    <row r="62" spans="1:6" s="42" customFormat="1" ht="15" outlineLevel="1" x14ac:dyDescent="0.2">
      <c r="A62" s="38" t="s">
        <v>78</v>
      </c>
      <c r="B62" s="52"/>
      <c r="C62" s="55"/>
      <c r="D62" s="55"/>
      <c r="E62" s="41"/>
      <c r="F62" s="41"/>
    </row>
    <row r="63" spans="1:6" s="42" customFormat="1" ht="15" outlineLevel="1" x14ac:dyDescent="0.2">
      <c r="A63" s="38" t="s">
        <v>79</v>
      </c>
      <c r="B63" s="52"/>
      <c r="C63" s="55">
        <v>960659</v>
      </c>
      <c r="D63" s="55">
        <v>956636</v>
      </c>
      <c r="E63" s="41"/>
      <c r="F63" s="41"/>
    </row>
    <row r="64" spans="1:6" s="42" customFormat="1" ht="15" x14ac:dyDescent="0.2">
      <c r="A64" s="54" t="s">
        <v>80</v>
      </c>
      <c r="B64" s="52">
        <v>116</v>
      </c>
      <c r="C64" s="55"/>
      <c r="D64" s="55"/>
      <c r="E64" s="41"/>
      <c r="F64" s="41"/>
    </row>
    <row r="65" spans="1:7" ht="15" x14ac:dyDescent="0.2">
      <c r="A65" s="32" t="s">
        <v>81</v>
      </c>
      <c r="B65" s="33">
        <v>117</v>
      </c>
      <c r="C65" s="36">
        <f>SUM(C66:C67)</f>
        <v>0</v>
      </c>
      <c r="D65" s="36">
        <f>SUM(D66:D67)</f>
        <v>0</v>
      </c>
    </row>
    <row r="66" spans="1:7" s="42" customFormat="1" ht="15" outlineLevel="1" x14ac:dyDescent="0.2">
      <c r="A66" s="38" t="s">
        <v>49</v>
      </c>
      <c r="B66" s="39"/>
      <c r="C66" s="40"/>
      <c r="D66" s="40"/>
      <c r="E66" s="41"/>
      <c r="F66" s="41"/>
    </row>
    <row r="67" spans="1:7" s="42" customFormat="1" ht="15" outlineLevel="1" x14ac:dyDescent="0.2">
      <c r="A67" s="38" t="s">
        <v>50</v>
      </c>
      <c r="B67" s="39"/>
      <c r="C67" s="40"/>
      <c r="D67" s="40"/>
      <c r="E67" s="41"/>
      <c r="F67" s="41"/>
    </row>
    <row r="68" spans="1:7" s="42" customFormat="1" ht="15" x14ac:dyDescent="0.2">
      <c r="A68" s="54" t="s">
        <v>82</v>
      </c>
      <c r="B68" s="33">
        <v>118</v>
      </c>
      <c r="C68" s="40"/>
      <c r="D68" s="40"/>
      <c r="E68" s="41"/>
      <c r="F68" s="41"/>
    </row>
    <row r="69" spans="1:7" s="42" customFormat="1" ht="15" x14ac:dyDescent="0.2">
      <c r="A69" s="54" t="s">
        <v>83</v>
      </c>
      <c r="B69" s="33">
        <v>119</v>
      </c>
      <c r="C69" s="40"/>
      <c r="D69" s="40"/>
      <c r="E69" s="41"/>
      <c r="F69" s="41"/>
    </row>
    <row r="70" spans="1:7" ht="15" x14ac:dyDescent="0.2">
      <c r="A70" s="32" t="s">
        <v>84</v>
      </c>
      <c r="B70" s="33">
        <v>120</v>
      </c>
      <c r="C70" s="35"/>
      <c r="D70" s="35"/>
    </row>
    <row r="71" spans="1:7" ht="15" x14ac:dyDescent="0.2">
      <c r="A71" s="32" t="s">
        <v>85</v>
      </c>
      <c r="B71" s="33">
        <v>121</v>
      </c>
      <c r="C71" s="35">
        <v>32657753</v>
      </c>
      <c r="D71" s="35">
        <v>32847931</v>
      </c>
    </row>
    <row r="72" spans="1:7" ht="15" x14ac:dyDescent="0.2">
      <c r="A72" s="32" t="s">
        <v>86</v>
      </c>
      <c r="B72" s="33">
        <v>122</v>
      </c>
      <c r="C72" s="35">
        <v>115943</v>
      </c>
      <c r="D72" s="35">
        <v>130596</v>
      </c>
    </row>
    <row r="73" spans="1:7" ht="15" x14ac:dyDescent="0.2">
      <c r="A73" s="32" t="s">
        <v>59</v>
      </c>
      <c r="B73" s="33">
        <v>123</v>
      </c>
      <c r="C73" s="35">
        <v>0</v>
      </c>
      <c r="D73" s="35">
        <v>0</v>
      </c>
    </row>
    <row r="74" spans="1:7" ht="15" x14ac:dyDescent="0.2">
      <c r="A74" s="32" t="s">
        <v>87</v>
      </c>
      <c r="B74" s="33">
        <v>124</v>
      </c>
      <c r="C74" s="35">
        <v>316024</v>
      </c>
      <c r="D74" s="35">
        <v>315624</v>
      </c>
    </row>
    <row r="75" spans="1:7" ht="15" x14ac:dyDescent="0.2">
      <c r="A75" s="32" t="s">
        <v>88</v>
      </c>
      <c r="B75" s="33">
        <v>125</v>
      </c>
      <c r="C75" s="35">
        <v>409539</v>
      </c>
      <c r="D75" s="35">
        <v>429000</v>
      </c>
    </row>
    <row r="76" spans="1:7" ht="15" x14ac:dyDescent="0.2">
      <c r="A76" s="32" t="s">
        <v>89</v>
      </c>
      <c r="B76" s="33">
        <v>126</v>
      </c>
      <c r="C76" s="35">
        <v>46610</v>
      </c>
      <c r="D76" s="35">
        <v>44255</v>
      </c>
    </row>
    <row r="77" spans="1:7" ht="15" x14ac:dyDescent="0.2">
      <c r="A77" s="45" t="s">
        <v>90</v>
      </c>
      <c r="B77" s="52">
        <v>127</v>
      </c>
      <c r="C77" s="56">
        <f>SUM(C78:C80)</f>
        <v>7318546</v>
      </c>
      <c r="D77" s="56">
        <f>SUM(D78:D80)</f>
        <v>7367684</v>
      </c>
      <c r="G77" s="43"/>
    </row>
    <row r="78" spans="1:7" ht="15" outlineLevel="1" x14ac:dyDescent="0.2">
      <c r="A78" s="38" t="s">
        <v>91</v>
      </c>
      <c r="B78" s="57"/>
      <c r="C78" s="55">
        <v>5116574</v>
      </c>
      <c r="D78" s="55">
        <v>5059281</v>
      </c>
    </row>
    <row r="79" spans="1:7" ht="15" outlineLevel="1" x14ac:dyDescent="0.2">
      <c r="A79" s="38" t="s">
        <v>90</v>
      </c>
      <c r="B79" s="57"/>
      <c r="C79" s="55">
        <v>2201972</v>
      </c>
      <c r="D79" s="55">
        <v>2308403</v>
      </c>
    </row>
    <row r="80" spans="1:7" ht="15" outlineLevel="1" x14ac:dyDescent="0.2">
      <c r="A80" s="58" t="s">
        <v>92</v>
      </c>
      <c r="B80" s="57"/>
      <c r="C80" s="55"/>
      <c r="D80" s="55"/>
      <c r="E80" s="48"/>
      <c r="F80" s="5"/>
    </row>
    <row r="81" spans="1:6" s="31" customFormat="1" ht="15.75" x14ac:dyDescent="0.25">
      <c r="A81" s="27" t="s">
        <v>93</v>
      </c>
      <c r="B81" s="49">
        <v>200</v>
      </c>
      <c r="C81" s="50">
        <f>SUM(C50,C57:C61,C64:C65,C68:C77)</f>
        <v>42137444</v>
      </c>
      <c r="D81" s="50">
        <f>D50+D57+D58+D59+D60+D61+D64+D65+D68+D656+D70+D71+D72+D73+D74+D75+D76+D77+D69</f>
        <v>42479055</v>
      </c>
      <c r="E81" s="30"/>
      <c r="F81" s="30"/>
    </row>
    <row r="82" spans="1:6" s="31" customFormat="1" ht="15.75" x14ac:dyDescent="0.25">
      <c r="A82" s="27" t="s">
        <v>94</v>
      </c>
      <c r="B82" s="28"/>
      <c r="C82" s="50">
        <f>C81+C48+C47</f>
        <v>123242900</v>
      </c>
      <c r="D82" s="50">
        <f>D81+D48+D47</f>
        <v>155121874</v>
      </c>
      <c r="E82" s="30"/>
      <c r="F82" s="30"/>
    </row>
    <row r="83" spans="1:6" s="63" customFormat="1" ht="25.5" x14ac:dyDescent="0.2">
      <c r="A83" s="59" t="s">
        <v>95</v>
      </c>
      <c r="B83" s="60" t="s">
        <v>26</v>
      </c>
      <c r="C83" s="61"/>
      <c r="D83" s="61"/>
      <c r="E83" s="62"/>
      <c r="F83" s="62"/>
    </row>
    <row r="84" spans="1:6" s="31" customFormat="1" ht="15.75" x14ac:dyDescent="0.25">
      <c r="A84" s="27" t="s">
        <v>96</v>
      </c>
      <c r="B84" s="28"/>
      <c r="C84" s="51"/>
      <c r="D84" s="51"/>
      <c r="E84" s="30"/>
      <c r="F84" s="30"/>
    </row>
    <row r="85" spans="1:6" ht="15" x14ac:dyDescent="0.2">
      <c r="A85" s="32" t="s">
        <v>97</v>
      </c>
      <c r="B85" s="33">
        <v>210</v>
      </c>
      <c r="C85" s="36">
        <f>SUM(C86:C89)</f>
        <v>14591</v>
      </c>
      <c r="D85" s="36">
        <f>SUM(D86:D89)</f>
        <v>14500</v>
      </c>
    </row>
    <row r="86" spans="1:6" s="42" customFormat="1" ht="15" outlineLevel="2" x14ac:dyDescent="0.2">
      <c r="A86" s="38" t="s">
        <v>98</v>
      </c>
      <c r="B86" s="57"/>
      <c r="C86" s="55"/>
      <c r="D86" s="55"/>
      <c r="E86" s="12"/>
      <c r="F86" s="12"/>
    </row>
    <row r="87" spans="1:6" s="42" customFormat="1" ht="15" outlineLevel="2" x14ac:dyDescent="0.2">
      <c r="A87" s="64" t="s">
        <v>99</v>
      </c>
      <c r="B87" s="57"/>
      <c r="C87" s="55">
        <v>14591</v>
      </c>
      <c r="D87" s="55">
        <v>14500</v>
      </c>
      <c r="E87" s="41"/>
      <c r="F87" s="41"/>
    </row>
    <row r="88" spans="1:6" s="42" customFormat="1" ht="15" outlineLevel="2" x14ac:dyDescent="0.2">
      <c r="A88" s="38" t="s">
        <v>100</v>
      </c>
      <c r="B88" s="57"/>
      <c r="C88" s="55"/>
      <c r="D88" s="55"/>
      <c r="E88" s="41"/>
      <c r="F88" s="41"/>
    </row>
    <row r="89" spans="1:6" s="42" customFormat="1" ht="15" outlineLevel="2" x14ac:dyDescent="0.2">
      <c r="A89" s="38" t="s">
        <v>101</v>
      </c>
      <c r="B89" s="57"/>
      <c r="C89" s="55"/>
      <c r="D89" s="55"/>
      <c r="E89" s="41"/>
      <c r="F89" s="41"/>
    </row>
    <row r="90" spans="1:6" s="42" customFormat="1" ht="25.5" outlineLevel="2" x14ac:dyDescent="0.2">
      <c r="A90" s="32" t="s">
        <v>102</v>
      </c>
      <c r="B90" s="52">
        <v>211</v>
      </c>
      <c r="C90" s="55"/>
      <c r="D90" s="55"/>
      <c r="E90" s="41"/>
      <c r="F90" s="41"/>
    </row>
    <row r="91" spans="1:6" ht="15" x14ac:dyDescent="0.2">
      <c r="A91" s="32" t="s">
        <v>43</v>
      </c>
      <c r="B91" s="33">
        <v>212</v>
      </c>
      <c r="C91" s="35"/>
      <c r="D91" s="35"/>
    </row>
    <row r="92" spans="1:6" ht="15" x14ac:dyDescent="0.2">
      <c r="A92" s="32" t="s">
        <v>103</v>
      </c>
      <c r="B92" s="33">
        <v>213</v>
      </c>
      <c r="C92" s="36">
        <f>SUM(C93:C94)</f>
        <v>669560</v>
      </c>
      <c r="D92" s="36">
        <f>SUM(D93:D94)</f>
        <v>643390</v>
      </c>
    </row>
    <row r="93" spans="1:6" s="42" customFormat="1" ht="15" outlineLevel="1" x14ac:dyDescent="0.2">
      <c r="A93" s="38" t="s">
        <v>104</v>
      </c>
      <c r="B93" s="39"/>
      <c r="C93" s="40"/>
      <c r="D93" s="40"/>
      <c r="E93" s="12"/>
      <c r="F93" s="12"/>
    </row>
    <row r="94" spans="1:6" s="42" customFormat="1" ht="15" outlineLevel="1" x14ac:dyDescent="0.2">
      <c r="A94" s="38" t="s">
        <v>105</v>
      </c>
      <c r="B94" s="39"/>
      <c r="C94" s="40">
        <v>669560</v>
      </c>
      <c r="D94" s="40">
        <v>643390</v>
      </c>
      <c r="E94" s="12"/>
      <c r="F94" s="41"/>
    </row>
    <row r="95" spans="1:6" ht="15" x14ac:dyDescent="0.2">
      <c r="A95" s="32" t="s">
        <v>106</v>
      </c>
      <c r="B95" s="33">
        <v>214</v>
      </c>
      <c r="C95" s="36">
        <f>C96+C97</f>
        <v>2479472</v>
      </c>
      <c r="D95" s="36">
        <f>D96+D97</f>
        <v>15455664</v>
      </c>
    </row>
    <row r="96" spans="1:6" s="42" customFormat="1" ht="15" outlineLevel="1" x14ac:dyDescent="0.2">
      <c r="A96" s="38" t="s">
        <v>107</v>
      </c>
      <c r="B96" s="39"/>
      <c r="C96" s="40">
        <v>2188881</v>
      </c>
      <c r="D96" s="40">
        <v>15333289</v>
      </c>
      <c r="E96" s="41"/>
      <c r="F96" s="41"/>
    </row>
    <row r="97" spans="1:7" s="42" customFormat="1" ht="15" outlineLevel="1" x14ac:dyDescent="0.2">
      <c r="A97" s="38" t="s">
        <v>108</v>
      </c>
      <c r="B97" s="39"/>
      <c r="C97" s="40">
        <v>290591</v>
      </c>
      <c r="D97" s="40">
        <v>122375</v>
      </c>
      <c r="E97" s="41"/>
      <c r="F97" s="41"/>
    </row>
    <row r="98" spans="1:7" ht="15" x14ac:dyDescent="0.2">
      <c r="A98" s="32" t="s">
        <v>109</v>
      </c>
      <c r="B98" s="33">
        <v>215</v>
      </c>
      <c r="C98" s="35">
        <v>1101150</v>
      </c>
      <c r="D98" s="35">
        <v>1716758</v>
      </c>
    </row>
    <row r="99" spans="1:7" ht="15" x14ac:dyDescent="0.2">
      <c r="A99" s="32" t="s">
        <v>110</v>
      </c>
      <c r="B99" s="33">
        <v>216</v>
      </c>
      <c r="C99" s="35">
        <v>747443</v>
      </c>
      <c r="D99" s="35">
        <v>780714</v>
      </c>
    </row>
    <row r="100" spans="1:7" ht="15" x14ac:dyDescent="0.2">
      <c r="A100" s="32" t="s">
        <v>111</v>
      </c>
      <c r="B100" s="33">
        <v>217</v>
      </c>
      <c r="C100" s="35">
        <v>716385</v>
      </c>
      <c r="D100" s="35">
        <v>780256</v>
      </c>
    </row>
    <row r="101" spans="1:7" ht="15" x14ac:dyDescent="0.2">
      <c r="A101" s="32" t="s">
        <v>112</v>
      </c>
      <c r="B101" s="33">
        <v>218</v>
      </c>
      <c r="C101" s="35">
        <v>2340</v>
      </c>
      <c r="D101" s="35">
        <v>1693</v>
      </c>
    </row>
    <row r="102" spans="1:7" ht="15" x14ac:dyDescent="0.2">
      <c r="A102" s="32" t="s">
        <v>113</v>
      </c>
      <c r="B102" s="33">
        <v>219</v>
      </c>
      <c r="C102" s="35">
        <v>11123678</v>
      </c>
      <c r="D102" s="35">
        <v>36168218</v>
      </c>
    </row>
    <row r="103" spans="1:7" ht="15" x14ac:dyDescent="0.2">
      <c r="A103" s="32" t="s">
        <v>114</v>
      </c>
      <c r="B103" s="33">
        <v>220</v>
      </c>
      <c r="C103" s="35">
        <v>0</v>
      </c>
      <c r="D103" s="35">
        <v>0</v>
      </c>
    </row>
    <row r="104" spans="1:7" ht="15" x14ac:dyDescent="0.2">
      <c r="A104" s="32" t="s">
        <v>115</v>
      </c>
      <c r="B104" s="33">
        <v>221</v>
      </c>
      <c r="C104" s="35">
        <v>6834100</v>
      </c>
      <c r="D104" s="35">
        <v>50283</v>
      </c>
    </row>
    <row r="105" spans="1:7" ht="15" x14ac:dyDescent="0.2">
      <c r="A105" s="45" t="s">
        <v>116</v>
      </c>
      <c r="B105" s="33">
        <v>222</v>
      </c>
      <c r="C105" s="35">
        <f>SUM(C106:C107)</f>
        <v>1334670</v>
      </c>
      <c r="D105" s="35">
        <f>SUM(D106:D107)</f>
        <v>1832031</v>
      </c>
      <c r="G105" s="43"/>
    </row>
    <row r="106" spans="1:7" ht="15" x14ac:dyDescent="0.2">
      <c r="A106" s="45" t="s">
        <v>117</v>
      </c>
      <c r="B106" s="33"/>
      <c r="C106" s="35">
        <v>744960</v>
      </c>
      <c r="D106" s="35">
        <v>780816</v>
      </c>
      <c r="G106" s="43"/>
    </row>
    <row r="107" spans="1:7" ht="15" x14ac:dyDescent="0.2">
      <c r="A107" s="45" t="s">
        <v>64</v>
      </c>
      <c r="B107" s="52"/>
      <c r="C107" s="47">
        <v>589710</v>
      </c>
      <c r="D107" s="47">
        <v>1051215</v>
      </c>
      <c r="E107" s="48"/>
      <c r="F107" s="5"/>
      <c r="G107" s="42"/>
    </row>
    <row r="108" spans="1:7" s="31" customFormat="1" ht="15.75" x14ac:dyDescent="0.25">
      <c r="A108" s="27" t="s">
        <v>118</v>
      </c>
      <c r="B108" s="49">
        <v>300</v>
      </c>
      <c r="C108" s="50">
        <f>SUM(C85,C90:C92,C95,C98:C105)</f>
        <v>25023389</v>
      </c>
      <c r="D108" s="50">
        <f>SUM(D84:D105)-SUM(D86:D88)-SUM(D93:D94)-SUM(D96:D97)</f>
        <v>57443507</v>
      </c>
      <c r="E108" s="30"/>
      <c r="F108" s="30"/>
    </row>
    <row r="109" spans="1:7" s="31" customFormat="1" ht="15.75" x14ac:dyDescent="0.25">
      <c r="A109" s="27" t="s">
        <v>119</v>
      </c>
      <c r="B109" s="49">
        <v>301</v>
      </c>
      <c r="C109" s="51"/>
      <c r="D109" s="51"/>
      <c r="E109" s="30"/>
      <c r="F109" s="30"/>
    </row>
    <row r="110" spans="1:7" s="31" customFormat="1" ht="15" x14ac:dyDescent="0.2">
      <c r="A110" s="27" t="s">
        <v>120</v>
      </c>
      <c r="B110" s="28"/>
      <c r="C110" s="35"/>
      <c r="D110" s="35"/>
      <c r="E110" s="30"/>
      <c r="F110" s="30"/>
    </row>
    <row r="111" spans="1:7" ht="15" x14ac:dyDescent="0.2">
      <c r="A111" s="32" t="s">
        <v>121</v>
      </c>
      <c r="B111" s="33">
        <v>310</v>
      </c>
      <c r="C111" s="36">
        <f>SUM(C112:C115)</f>
        <v>391769</v>
      </c>
      <c r="D111" s="36">
        <f>SUM(D112:D115)</f>
        <v>406013</v>
      </c>
    </row>
    <row r="112" spans="1:7" s="42" customFormat="1" ht="15" outlineLevel="2" x14ac:dyDescent="0.2">
      <c r="A112" s="38" t="s">
        <v>98</v>
      </c>
      <c r="B112" s="57"/>
      <c r="C112" s="55"/>
      <c r="D112" s="55"/>
      <c r="E112" s="12"/>
      <c r="F112" s="12"/>
    </row>
    <row r="113" spans="1:6" s="42" customFormat="1" ht="30" customHeight="1" outlineLevel="2" x14ac:dyDescent="0.2">
      <c r="A113" s="65" t="s">
        <v>99</v>
      </c>
      <c r="B113" s="57"/>
      <c r="C113" s="55">
        <v>126942</v>
      </c>
      <c r="D113" s="55">
        <v>141186</v>
      </c>
      <c r="E113" s="41"/>
      <c r="F113" s="41"/>
    </row>
    <row r="114" spans="1:6" s="42" customFormat="1" ht="15" outlineLevel="2" x14ac:dyDescent="0.2">
      <c r="A114" s="38" t="s">
        <v>100</v>
      </c>
      <c r="B114" s="57"/>
      <c r="C114" s="55"/>
      <c r="D114" s="55"/>
      <c r="E114" s="41"/>
      <c r="F114" s="41"/>
    </row>
    <row r="115" spans="1:6" s="42" customFormat="1" ht="15" outlineLevel="2" x14ac:dyDescent="0.2">
      <c r="A115" s="38" t="s">
        <v>122</v>
      </c>
      <c r="B115" s="57"/>
      <c r="C115" s="55">
        <v>264827</v>
      </c>
      <c r="D115" s="55">
        <v>264827</v>
      </c>
      <c r="E115" s="41"/>
      <c r="F115" s="41"/>
    </row>
    <row r="116" spans="1:6" s="42" customFormat="1" ht="25.5" outlineLevel="2" x14ac:dyDescent="0.2">
      <c r="A116" s="32" t="s">
        <v>123</v>
      </c>
      <c r="B116" s="52">
        <v>311</v>
      </c>
      <c r="C116" s="55"/>
      <c r="D116" s="55"/>
      <c r="E116" s="41"/>
      <c r="F116" s="41"/>
    </row>
    <row r="117" spans="1:6" ht="15" x14ac:dyDescent="0.2">
      <c r="A117" s="32" t="s">
        <v>124</v>
      </c>
      <c r="B117" s="33">
        <v>312</v>
      </c>
      <c r="C117" s="35"/>
      <c r="D117" s="35"/>
    </row>
    <row r="118" spans="1:6" ht="15.75" x14ac:dyDescent="0.25">
      <c r="A118" s="32" t="s">
        <v>125</v>
      </c>
      <c r="B118" s="33">
        <v>313</v>
      </c>
      <c r="C118" s="66">
        <f>SUM(C119:C120)</f>
        <v>532888</v>
      </c>
      <c r="D118" s="66">
        <f>SUM(D119:D120)</f>
        <v>633257</v>
      </c>
    </row>
    <row r="119" spans="1:6" s="42" customFormat="1" ht="15" outlineLevel="1" x14ac:dyDescent="0.2">
      <c r="A119" s="38" t="s">
        <v>104</v>
      </c>
      <c r="B119" s="39"/>
      <c r="C119" s="40"/>
      <c r="D119" s="40"/>
      <c r="E119" s="41"/>
      <c r="F119" s="41"/>
    </row>
    <row r="120" spans="1:6" s="42" customFormat="1" ht="15" outlineLevel="1" x14ac:dyDescent="0.2">
      <c r="A120" s="38" t="s">
        <v>105</v>
      </c>
      <c r="B120" s="39"/>
      <c r="C120" s="40">
        <v>532888</v>
      </c>
      <c r="D120" s="40">
        <v>633257</v>
      </c>
      <c r="E120" s="41"/>
      <c r="F120" s="41"/>
    </row>
    <row r="121" spans="1:6" ht="15.75" x14ac:dyDescent="0.25">
      <c r="A121" s="32" t="s">
        <v>126</v>
      </c>
      <c r="B121" s="33">
        <v>314</v>
      </c>
      <c r="C121" s="66">
        <f>SUM(C122:C123)</f>
        <v>57097</v>
      </c>
      <c r="D121" s="66">
        <f>SUM(D122:D123)</f>
        <v>59952</v>
      </c>
    </row>
    <row r="122" spans="1:6" s="42" customFormat="1" ht="15" outlineLevel="1" x14ac:dyDescent="0.2">
      <c r="A122" s="38" t="s">
        <v>107</v>
      </c>
      <c r="B122" s="39"/>
      <c r="C122" s="40"/>
      <c r="D122" s="40"/>
      <c r="E122" s="41"/>
      <c r="F122" s="41"/>
    </row>
    <row r="123" spans="1:6" s="42" customFormat="1" ht="15" outlineLevel="1" x14ac:dyDescent="0.2">
      <c r="A123" s="38" t="s">
        <v>108</v>
      </c>
      <c r="B123" s="39"/>
      <c r="C123" s="40">
        <v>57097</v>
      </c>
      <c r="D123" s="40">
        <v>59952</v>
      </c>
      <c r="E123" s="41"/>
      <c r="F123" s="41"/>
    </row>
    <row r="124" spans="1:6" ht="15" x14ac:dyDescent="0.2">
      <c r="A124" s="32" t="s">
        <v>127</v>
      </c>
      <c r="B124" s="33">
        <v>315</v>
      </c>
      <c r="C124" s="35">
        <v>9861483</v>
      </c>
      <c r="D124" s="35">
        <v>9376680</v>
      </c>
    </row>
    <row r="125" spans="1:6" ht="15" x14ac:dyDescent="0.2">
      <c r="A125" s="32" t="s">
        <v>128</v>
      </c>
      <c r="B125" s="33">
        <v>316</v>
      </c>
      <c r="C125" s="35">
        <v>1970053</v>
      </c>
      <c r="D125" s="35">
        <v>1818695</v>
      </c>
    </row>
    <row r="126" spans="1:6" ht="15" x14ac:dyDescent="0.2">
      <c r="A126" s="32" t="s">
        <v>111</v>
      </c>
      <c r="B126" s="33">
        <v>317</v>
      </c>
      <c r="C126" s="35">
        <v>240292</v>
      </c>
      <c r="D126" s="35">
        <v>240292</v>
      </c>
    </row>
    <row r="127" spans="1:6" ht="15" customHeight="1" x14ac:dyDescent="0.2">
      <c r="A127" s="32" t="s">
        <v>129</v>
      </c>
      <c r="B127" s="33">
        <v>318</v>
      </c>
      <c r="C127" s="35"/>
      <c r="D127" s="35"/>
    </row>
    <row r="128" spans="1:6" ht="15" x14ac:dyDescent="0.2">
      <c r="A128" s="32" t="s">
        <v>130</v>
      </c>
      <c r="B128" s="33">
        <v>319</v>
      </c>
      <c r="C128" s="35"/>
      <c r="D128" s="35"/>
    </row>
    <row r="129" spans="1:7" ht="15" x14ac:dyDescent="0.2">
      <c r="A129" s="32" t="s">
        <v>114</v>
      </c>
      <c r="B129" s="33">
        <v>320</v>
      </c>
      <c r="C129" s="35"/>
      <c r="D129" s="35"/>
    </row>
    <row r="130" spans="1:7" ht="15" x14ac:dyDescent="0.2">
      <c r="A130" s="45" t="s">
        <v>131</v>
      </c>
      <c r="B130" s="33">
        <v>321</v>
      </c>
      <c r="C130" s="35">
        <f>SUM(C131:C132)</f>
        <v>1869529</v>
      </c>
      <c r="D130" s="35">
        <f>SUM(D131:D132)</f>
        <v>1820187</v>
      </c>
      <c r="G130" s="43"/>
    </row>
    <row r="131" spans="1:7" ht="15" x14ac:dyDescent="0.2">
      <c r="A131" s="45" t="s">
        <v>132</v>
      </c>
      <c r="B131" s="33"/>
      <c r="C131" s="35">
        <v>1869529</v>
      </c>
      <c r="D131" s="35">
        <v>1820187</v>
      </c>
      <c r="G131" s="43"/>
    </row>
    <row r="132" spans="1:7" ht="15" x14ac:dyDescent="0.2">
      <c r="A132" s="45" t="s">
        <v>64</v>
      </c>
      <c r="B132" s="52"/>
      <c r="C132" s="47"/>
      <c r="D132" s="47"/>
      <c r="E132" s="5"/>
      <c r="F132" s="5"/>
      <c r="G132" s="42"/>
    </row>
    <row r="133" spans="1:7" s="31" customFormat="1" ht="15.75" x14ac:dyDescent="0.25">
      <c r="A133" s="27" t="s">
        <v>133</v>
      </c>
      <c r="B133" s="49">
        <v>400</v>
      </c>
      <c r="C133" s="50">
        <f>SUM(C111,C116:C118,C121,C124:C130)</f>
        <v>14923111</v>
      </c>
      <c r="D133" s="50">
        <f>D111+D117+D118+D121+D124+D125+D130+D126+D127+D128+D129</f>
        <v>14355076</v>
      </c>
      <c r="E133" s="30"/>
      <c r="F133" s="30"/>
    </row>
    <row r="134" spans="1:7" s="31" customFormat="1" ht="15.75" x14ac:dyDescent="0.25">
      <c r="A134" s="27" t="s">
        <v>134</v>
      </c>
      <c r="B134" s="28"/>
      <c r="C134" s="51"/>
      <c r="D134" s="51"/>
      <c r="E134" s="30"/>
      <c r="F134" s="30"/>
    </row>
    <row r="135" spans="1:7" ht="15" x14ac:dyDescent="0.2">
      <c r="A135" s="32" t="s">
        <v>135</v>
      </c>
      <c r="B135" s="33">
        <v>410</v>
      </c>
      <c r="C135" s="35">
        <v>4405169</v>
      </c>
      <c r="D135" s="35">
        <v>4405169</v>
      </c>
    </row>
    <row r="136" spans="1:7" ht="15" x14ac:dyDescent="0.2">
      <c r="A136" s="32" t="s">
        <v>136</v>
      </c>
      <c r="B136" s="33">
        <v>411</v>
      </c>
      <c r="C136" s="35"/>
      <c r="D136" s="35"/>
    </row>
    <row r="137" spans="1:7" ht="15" x14ac:dyDescent="0.2">
      <c r="A137" s="32" t="s">
        <v>137</v>
      </c>
      <c r="B137" s="33">
        <v>412</v>
      </c>
      <c r="C137" s="35"/>
      <c r="D137" s="35"/>
    </row>
    <row r="138" spans="1:7" ht="15" x14ac:dyDescent="0.2">
      <c r="A138" s="32" t="s">
        <v>138</v>
      </c>
      <c r="B138" s="33">
        <v>413</v>
      </c>
      <c r="C138" s="35">
        <v>-489356</v>
      </c>
      <c r="D138" s="35">
        <v>-400409</v>
      </c>
    </row>
    <row r="139" spans="1:7" ht="15" x14ac:dyDescent="0.2">
      <c r="A139" s="32" t="s">
        <v>139</v>
      </c>
      <c r="B139" s="33">
        <v>414</v>
      </c>
      <c r="C139" s="35">
        <v>79380587</v>
      </c>
      <c r="D139" s="35">
        <v>79318531</v>
      </c>
    </row>
    <row r="140" spans="1:7" ht="15" x14ac:dyDescent="0.2">
      <c r="A140" s="32" t="s">
        <v>140</v>
      </c>
      <c r="B140" s="33">
        <v>415</v>
      </c>
      <c r="C140" s="35"/>
      <c r="D140" s="35"/>
    </row>
    <row r="141" spans="1:7" s="31" customFormat="1" ht="25.5" x14ac:dyDescent="0.25">
      <c r="A141" s="27" t="s">
        <v>141</v>
      </c>
      <c r="B141" s="49">
        <v>420</v>
      </c>
      <c r="C141" s="50">
        <f>SUM(C134:C140)</f>
        <v>83296400</v>
      </c>
      <c r="D141" s="50">
        <f>SUM(D134:D140)</f>
        <v>83323291</v>
      </c>
      <c r="E141" s="30"/>
      <c r="F141" s="30"/>
    </row>
    <row r="142" spans="1:7" s="31" customFormat="1" ht="15.75" x14ac:dyDescent="0.25">
      <c r="A142" s="27" t="s">
        <v>142</v>
      </c>
      <c r="B142" s="49">
        <v>421</v>
      </c>
      <c r="C142" s="51"/>
      <c r="D142" s="51"/>
      <c r="E142" s="30"/>
      <c r="F142" s="30"/>
    </row>
    <row r="143" spans="1:7" s="31" customFormat="1" ht="15.75" x14ac:dyDescent="0.25">
      <c r="A143" s="27" t="s">
        <v>143</v>
      </c>
      <c r="B143" s="49">
        <v>500</v>
      </c>
      <c r="C143" s="50">
        <f>C141+C142</f>
        <v>83296400</v>
      </c>
      <c r="D143" s="50">
        <f>D141+D142</f>
        <v>83323291</v>
      </c>
      <c r="E143" s="30"/>
      <c r="F143" s="30"/>
    </row>
    <row r="144" spans="1:7" s="31" customFormat="1" ht="15.75" x14ac:dyDescent="0.25">
      <c r="A144" s="27" t="s">
        <v>144</v>
      </c>
      <c r="B144" s="49"/>
      <c r="C144" s="50">
        <f>C108+C133+C143</f>
        <v>123242900</v>
      </c>
      <c r="D144" s="50">
        <f>D108+D133+D143</f>
        <v>155121874</v>
      </c>
      <c r="E144" s="30"/>
      <c r="F144" s="30"/>
    </row>
    <row r="145" spans="1:6" x14ac:dyDescent="0.2">
      <c r="A145" s="67"/>
      <c r="B145" s="68"/>
      <c r="C145" s="69">
        <f>C144-C82</f>
        <v>0</v>
      </c>
      <c r="D145" s="69">
        <f>D144-D82</f>
        <v>0</v>
      </c>
    </row>
    <row r="146" spans="1:6" s="70" customFormat="1" ht="15" customHeight="1" x14ac:dyDescent="0.2">
      <c r="A146" s="17" t="s">
        <v>397</v>
      </c>
      <c r="B146" s="68"/>
      <c r="E146" s="5"/>
      <c r="F146" s="5"/>
    </row>
    <row r="147" spans="1:6" s="70" customFormat="1" x14ac:dyDescent="0.2">
      <c r="A147" s="71" t="s">
        <v>396</v>
      </c>
      <c r="B147" s="68"/>
      <c r="C147" s="72"/>
      <c r="D147" s="73"/>
      <c r="E147" s="12"/>
      <c r="F147" s="12"/>
    </row>
    <row r="148" spans="1:6" s="70" customFormat="1" x14ac:dyDescent="0.2">
      <c r="A148" s="74" t="s">
        <v>145</v>
      </c>
      <c r="B148" s="68"/>
      <c r="C148" s="75" t="s">
        <v>146</v>
      </c>
      <c r="D148" s="75"/>
      <c r="E148" s="12"/>
      <c r="F148" s="12"/>
    </row>
    <row r="149" spans="1:6" s="70" customFormat="1" x14ac:dyDescent="0.2">
      <c r="A149" s="76"/>
      <c r="B149" s="68"/>
      <c r="C149" s="75"/>
      <c r="D149" s="75"/>
      <c r="E149" s="12"/>
      <c r="F149" s="12"/>
    </row>
    <row r="150" spans="1:6" s="70" customFormat="1" x14ac:dyDescent="0.2">
      <c r="A150" s="77" t="s">
        <v>147</v>
      </c>
      <c r="B150" s="68"/>
      <c r="C150" s="68" t="s">
        <v>148</v>
      </c>
      <c r="D150" s="68"/>
      <c r="E150" s="12"/>
      <c r="F150" s="12"/>
    </row>
    <row r="151" spans="1:6" s="70" customFormat="1" x14ac:dyDescent="0.2">
      <c r="A151" s="76" t="s">
        <v>145</v>
      </c>
      <c r="B151" s="68"/>
      <c r="C151" s="78" t="s">
        <v>146</v>
      </c>
      <c r="D151" s="78"/>
      <c r="E151" s="12"/>
      <c r="F151" s="12"/>
    </row>
    <row r="152" spans="1:6" s="70" customFormat="1" x14ac:dyDescent="0.2">
      <c r="A152" s="67" t="s">
        <v>149</v>
      </c>
      <c r="B152" s="68"/>
      <c r="C152" s="68"/>
      <c r="D152" s="68"/>
      <c r="E152" s="12"/>
      <c r="F152" s="12"/>
    </row>
    <row r="153" spans="1:6" s="70" customFormat="1" x14ac:dyDescent="0.2">
      <c r="A153" s="79"/>
      <c r="C153" s="3"/>
      <c r="D153" s="11"/>
      <c r="E153" s="12"/>
      <c r="F153" s="12"/>
    </row>
  </sheetData>
  <mergeCells count="5">
    <mergeCell ref="A22:A23"/>
    <mergeCell ref="B22:B23"/>
    <mergeCell ref="C22:C23"/>
    <mergeCell ref="D22:D23"/>
    <mergeCell ref="C151:D151"/>
  </mergeCells>
  <pageMargins left="0.70866141732283472" right="0.70866141732283472" top="0.4" bottom="0.45" header="0.2" footer="0.31496062992125984"/>
  <pageSetup paperSize="9" scale="21" firstPageNumber="0" orientation="portrait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B8CB5-FAE6-4E3A-A1CE-7F2C453A2780}">
  <sheetPr>
    <pageSetUpPr autoPageBreaks="0" fitToPage="1"/>
  </sheetPr>
  <dimension ref="A1:H72"/>
  <sheetViews>
    <sheetView zoomScale="80" zoomScaleNormal="80" zoomScaleSheetLayoutView="80" workbookViewId="0">
      <selection activeCell="I30" sqref="I30"/>
    </sheetView>
  </sheetViews>
  <sheetFormatPr defaultColWidth="9.28515625" defaultRowHeight="12.75" x14ac:dyDescent="0.2"/>
  <cols>
    <col min="1" max="1" width="79.7109375" style="86" customWidth="1"/>
    <col min="2" max="2" width="7.7109375" style="86" customWidth="1"/>
    <col min="3" max="3" width="17.7109375" style="86" customWidth="1"/>
    <col min="4" max="4" width="17.85546875" style="86" customWidth="1"/>
    <col min="5" max="5" width="14.28515625" style="84" customWidth="1"/>
    <col min="6" max="6" width="15.7109375" style="84" customWidth="1"/>
    <col min="7" max="7" width="14.140625" style="88" customWidth="1"/>
    <col min="8" max="8" width="9.28515625" style="88"/>
    <col min="9" max="10" width="9.28515625" style="86"/>
    <col min="11" max="11" width="9.28515625" style="86" customWidth="1"/>
    <col min="12" max="16" width="9.28515625" style="86"/>
    <col min="17" max="17" width="9.28515625" style="86" customWidth="1"/>
    <col min="18" max="20" width="9.28515625" style="86"/>
    <col min="21" max="21" width="9.28515625" style="86" customWidth="1"/>
    <col min="22" max="23" width="9.28515625" style="86"/>
    <col min="24" max="25" width="9.28515625" style="86" customWidth="1"/>
    <col min="26" max="46" width="9.28515625" style="86"/>
    <col min="47" max="47" width="9.28515625" style="86" customWidth="1"/>
    <col min="48" max="54" width="9.28515625" style="86"/>
    <col min="55" max="55" width="9.28515625" style="86" customWidth="1"/>
    <col min="56" max="88" width="9.28515625" style="86"/>
    <col min="89" max="89" width="9.28515625" style="86" customWidth="1"/>
    <col min="90" max="16384" width="9.28515625" style="86"/>
  </cols>
  <sheetData>
    <row r="1" spans="1:8" s="81" customFormat="1" x14ac:dyDescent="0.2">
      <c r="A1" s="80"/>
      <c r="D1" s="83" t="s">
        <v>150</v>
      </c>
      <c r="E1" s="84"/>
      <c r="F1" s="84"/>
    </row>
    <row r="2" spans="1:8" s="81" customFormat="1" x14ac:dyDescent="0.2">
      <c r="A2" s="80"/>
      <c r="D2" s="83" t="s">
        <v>1</v>
      </c>
      <c r="E2" s="84"/>
      <c r="F2" s="84"/>
    </row>
    <row r="3" spans="1:8" s="81" customFormat="1" x14ac:dyDescent="0.2">
      <c r="A3" s="80"/>
      <c r="D3" s="83" t="s">
        <v>2</v>
      </c>
      <c r="E3" s="84"/>
      <c r="F3" s="84"/>
    </row>
    <row r="4" spans="1:8" s="81" customFormat="1" x14ac:dyDescent="0.2">
      <c r="A4" s="80"/>
      <c r="D4" s="85"/>
      <c r="E4" s="84"/>
      <c r="F4" s="84"/>
    </row>
    <row r="5" spans="1:8" s="81" customFormat="1" x14ac:dyDescent="0.2">
      <c r="A5" s="80"/>
      <c r="D5" s="85" t="s">
        <v>151</v>
      </c>
      <c r="E5" s="84"/>
      <c r="F5" s="84"/>
    </row>
    <row r="6" spans="1:8" s="81" customFormat="1" x14ac:dyDescent="0.2">
      <c r="A6" s="80"/>
      <c r="D6" s="85" t="s">
        <v>4</v>
      </c>
      <c r="E6" s="84"/>
      <c r="F6" s="84"/>
    </row>
    <row r="7" spans="1:8" s="81" customFormat="1" x14ac:dyDescent="0.2">
      <c r="A7" s="80"/>
      <c r="D7" s="85" t="s">
        <v>5</v>
      </c>
      <c r="E7" s="84"/>
      <c r="F7" s="84"/>
    </row>
    <row r="8" spans="1:8" s="81" customFormat="1" x14ac:dyDescent="0.2">
      <c r="A8" s="80"/>
      <c r="D8" s="85"/>
      <c r="E8" s="84"/>
      <c r="F8" s="84"/>
    </row>
    <row r="9" spans="1:8" x14ac:dyDescent="0.2">
      <c r="D9" s="87" t="s">
        <v>6</v>
      </c>
    </row>
    <row r="11" spans="1:8" x14ac:dyDescent="0.2">
      <c r="A11" s="89" t="s">
        <v>152</v>
      </c>
      <c r="B11" s="90"/>
      <c r="C11" s="90"/>
      <c r="D11" s="90"/>
    </row>
    <row r="12" spans="1:8" x14ac:dyDescent="0.2">
      <c r="A12" s="89" t="s">
        <v>153</v>
      </c>
      <c r="B12" s="90"/>
      <c r="C12" s="82" t="str">
        <f>Ф1!C10</f>
        <v>АО "Ульбинский металлургический завод"</v>
      </c>
    </row>
    <row r="13" spans="1:8" x14ac:dyDescent="0.2">
      <c r="A13" s="89" t="s">
        <v>154</v>
      </c>
      <c r="B13" s="90"/>
      <c r="C13" s="91">
        <f>Ф1!C20</f>
        <v>45107</v>
      </c>
      <c r="D13" s="90"/>
    </row>
    <row r="14" spans="1:8" x14ac:dyDescent="0.2">
      <c r="A14" s="92"/>
      <c r="B14" s="92"/>
      <c r="C14" s="92"/>
      <c r="D14" s="93" t="s">
        <v>24</v>
      </c>
    </row>
    <row r="15" spans="1:8" s="97" customFormat="1" ht="25.5" customHeight="1" x14ac:dyDescent="0.2">
      <c r="A15" s="94" t="s">
        <v>155</v>
      </c>
      <c r="B15" s="94" t="s">
        <v>26</v>
      </c>
      <c r="C15" s="94" t="s">
        <v>156</v>
      </c>
      <c r="D15" s="94" t="s">
        <v>157</v>
      </c>
      <c r="E15" s="95"/>
      <c r="F15" s="95"/>
      <c r="G15" s="96"/>
      <c r="H15" s="96"/>
    </row>
    <row r="16" spans="1:8" s="97" customFormat="1" x14ac:dyDescent="0.2">
      <c r="A16" s="98"/>
      <c r="B16" s="98"/>
      <c r="C16" s="98"/>
      <c r="D16" s="98"/>
      <c r="E16" s="99"/>
      <c r="F16" s="99"/>
      <c r="G16" s="100"/>
      <c r="H16" s="96"/>
    </row>
    <row r="17" spans="1:8" x14ac:dyDescent="0.2">
      <c r="A17" s="101" t="s">
        <v>158</v>
      </c>
      <c r="B17" s="102" t="s">
        <v>31</v>
      </c>
      <c r="C17" s="103">
        <v>82317821</v>
      </c>
      <c r="D17" s="104">
        <v>46160671</v>
      </c>
      <c r="E17" s="105"/>
    </row>
    <row r="18" spans="1:8" x14ac:dyDescent="0.2">
      <c r="A18" s="101" t="s">
        <v>159</v>
      </c>
      <c r="B18" s="102" t="s">
        <v>33</v>
      </c>
      <c r="C18" s="106">
        <v>67768259</v>
      </c>
      <c r="D18" s="106">
        <v>34875267</v>
      </c>
    </row>
    <row r="19" spans="1:8" s="112" customFormat="1" x14ac:dyDescent="0.2">
      <c r="A19" s="107" t="s">
        <v>160</v>
      </c>
      <c r="B19" s="108" t="s">
        <v>40</v>
      </c>
      <c r="C19" s="109">
        <f>C17-C18</f>
        <v>14549562</v>
      </c>
      <c r="D19" s="109">
        <f>D17-D18</f>
        <v>11285404</v>
      </c>
      <c r="E19" s="110"/>
      <c r="F19" s="110"/>
      <c r="G19" s="111"/>
      <c r="H19" s="111"/>
    </row>
    <row r="20" spans="1:8" x14ac:dyDescent="0.2">
      <c r="A20" s="101" t="s">
        <v>161</v>
      </c>
      <c r="B20" s="102" t="s">
        <v>42</v>
      </c>
      <c r="C20" s="106">
        <v>1068216</v>
      </c>
      <c r="D20" s="106">
        <v>1100877</v>
      </c>
    </row>
    <row r="21" spans="1:8" x14ac:dyDescent="0.2">
      <c r="A21" s="101" t="s">
        <v>162</v>
      </c>
      <c r="B21" s="102" t="s">
        <v>44</v>
      </c>
      <c r="C21" s="106">
        <v>2260651</v>
      </c>
      <c r="D21" s="106">
        <v>1933484</v>
      </c>
    </row>
    <row r="22" spans="1:8" s="112" customFormat="1" x14ac:dyDescent="0.2">
      <c r="A22" s="107" t="s">
        <v>163</v>
      </c>
      <c r="B22" s="108" t="s">
        <v>58</v>
      </c>
      <c r="C22" s="109">
        <f>C19-C20-C21</f>
        <v>11220695</v>
      </c>
      <c r="D22" s="109">
        <f>D19-D20-D21</f>
        <v>8251043</v>
      </c>
      <c r="E22" s="110"/>
      <c r="F22" s="110"/>
      <c r="G22" s="111"/>
      <c r="H22" s="111"/>
    </row>
    <row r="23" spans="1:8" x14ac:dyDescent="0.2">
      <c r="A23" s="101" t="s">
        <v>164</v>
      </c>
      <c r="B23" s="102" t="s">
        <v>60</v>
      </c>
      <c r="C23" s="106">
        <v>579786</v>
      </c>
      <c r="D23" s="106">
        <v>1724658</v>
      </c>
    </row>
    <row r="24" spans="1:8" x14ac:dyDescent="0.2">
      <c r="A24" s="101" t="s">
        <v>165</v>
      </c>
      <c r="B24" s="102" t="s">
        <v>62</v>
      </c>
      <c r="C24" s="106">
        <v>523701</v>
      </c>
      <c r="D24" s="106">
        <v>1344583</v>
      </c>
    </row>
    <row r="25" spans="1:8" ht="25.5" x14ac:dyDescent="0.2">
      <c r="A25" s="101" t="s">
        <v>166</v>
      </c>
      <c r="B25" s="102" t="s">
        <v>167</v>
      </c>
      <c r="C25" s="113">
        <v>4023</v>
      </c>
      <c r="D25" s="106">
        <v>-2387130</v>
      </c>
    </row>
    <row r="26" spans="1:8" x14ac:dyDescent="0.2">
      <c r="A26" s="101" t="s">
        <v>168</v>
      </c>
      <c r="B26" s="102" t="s">
        <v>169</v>
      </c>
      <c r="C26" s="106">
        <v>155047</v>
      </c>
      <c r="D26" s="106">
        <v>1510365</v>
      </c>
    </row>
    <row r="27" spans="1:8" x14ac:dyDescent="0.2">
      <c r="A27" s="101" t="s">
        <v>170</v>
      </c>
      <c r="B27" s="102" t="s">
        <v>171</v>
      </c>
      <c r="C27" s="106">
        <v>1807615</v>
      </c>
      <c r="D27" s="106">
        <v>684038</v>
      </c>
    </row>
    <row r="28" spans="1:8" s="112" customFormat="1" x14ac:dyDescent="0.2">
      <c r="A28" s="107" t="s">
        <v>172</v>
      </c>
      <c r="B28" s="108">
        <v>100</v>
      </c>
      <c r="C28" s="109">
        <f>C22+C23-C24+C25+C26-C27</f>
        <v>9628235</v>
      </c>
      <c r="D28" s="109">
        <f>D22+D23-D24+D25+D26-D27</f>
        <v>7070315</v>
      </c>
      <c r="E28" s="110"/>
      <c r="F28" s="110"/>
      <c r="G28" s="111"/>
      <c r="H28" s="111"/>
    </row>
    <row r="29" spans="1:8" x14ac:dyDescent="0.2">
      <c r="A29" s="101" t="s">
        <v>173</v>
      </c>
      <c r="B29" s="102" t="s">
        <v>174</v>
      </c>
      <c r="C29" s="106">
        <v>2374196</v>
      </c>
      <c r="D29" s="106">
        <v>2124770</v>
      </c>
      <c r="G29" s="114"/>
      <c r="H29" s="115"/>
    </row>
    <row r="30" spans="1:8" s="112" customFormat="1" ht="25.5" x14ac:dyDescent="0.2">
      <c r="A30" s="107" t="s">
        <v>175</v>
      </c>
      <c r="B30" s="108" t="s">
        <v>176</v>
      </c>
      <c r="C30" s="109">
        <f>C28-C29</f>
        <v>7254039</v>
      </c>
      <c r="D30" s="109">
        <f>D28-D29</f>
        <v>4945545</v>
      </c>
      <c r="E30" s="110"/>
      <c r="F30" s="110"/>
      <c r="G30" s="111"/>
      <c r="H30" s="111"/>
    </row>
    <row r="31" spans="1:8" x14ac:dyDescent="0.2">
      <c r="A31" s="101" t="s">
        <v>177</v>
      </c>
      <c r="B31" s="102" t="s">
        <v>178</v>
      </c>
      <c r="C31" s="106"/>
      <c r="D31" s="106"/>
    </row>
    <row r="32" spans="1:8" s="112" customFormat="1" x14ac:dyDescent="0.2">
      <c r="A32" s="107" t="s">
        <v>179</v>
      </c>
      <c r="B32" s="108">
        <v>300</v>
      </c>
      <c r="C32" s="109">
        <f>C30+C31</f>
        <v>7254039</v>
      </c>
      <c r="D32" s="109">
        <f>D30+D31</f>
        <v>4945545</v>
      </c>
      <c r="E32" s="110"/>
      <c r="F32" s="110"/>
      <c r="G32" s="114"/>
      <c r="H32" s="115"/>
    </row>
    <row r="33" spans="1:8" x14ac:dyDescent="0.2">
      <c r="A33" s="101" t="s">
        <v>180</v>
      </c>
      <c r="B33" s="102"/>
      <c r="C33" s="106">
        <f t="shared" ref="C33" si="0">C32-C34</f>
        <v>7254039</v>
      </c>
      <c r="D33" s="106">
        <f>D32-D34</f>
        <v>4945545</v>
      </c>
    </row>
    <row r="34" spans="1:8" x14ac:dyDescent="0.2">
      <c r="A34" s="101" t="s">
        <v>181</v>
      </c>
      <c r="B34" s="102"/>
      <c r="C34" s="106"/>
      <c r="D34" s="106"/>
    </row>
    <row r="35" spans="1:8" x14ac:dyDescent="0.2">
      <c r="A35" s="107" t="s">
        <v>182</v>
      </c>
      <c r="B35" s="108">
        <v>400</v>
      </c>
      <c r="C35" s="109">
        <f>C46+C52</f>
        <v>-88947</v>
      </c>
      <c r="D35" s="109">
        <f>D46+D52</f>
        <v>-85525</v>
      </c>
      <c r="G35" s="114"/>
      <c r="H35" s="115"/>
    </row>
    <row r="36" spans="1:8" x14ac:dyDescent="0.2">
      <c r="A36" s="101" t="s">
        <v>183</v>
      </c>
      <c r="B36" s="102"/>
      <c r="C36" s="106"/>
      <c r="D36" s="106"/>
    </row>
    <row r="37" spans="1:8" ht="26.65" customHeight="1" x14ac:dyDescent="0.2">
      <c r="A37" s="101" t="s">
        <v>184</v>
      </c>
      <c r="B37" s="102">
        <v>410</v>
      </c>
      <c r="C37" s="106"/>
      <c r="D37" s="106"/>
    </row>
    <row r="38" spans="1:8" ht="25.5" x14ac:dyDescent="0.2">
      <c r="A38" s="101" t="s">
        <v>185</v>
      </c>
      <c r="B38" s="102" t="s">
        <v>186</v>
      </c>
      <c r="C38" s="106"/>
      <c r="D38" s="106"/>
    </row>
    <row r="39" spans="1:8" x14ac:dyDescent="0.2">
      <c r="A39" s="101" t="s">
        <v>187</v>
      </c>
      <c r="B39" s="102" t="s">
        <v>188</v>
      </c>
      <c r="C39" s="106"/>
      <c r="D39" s="106"/>
    </row>
    <row r="40" spans="1:8" x14ac:dyDescent="0.2">
      <c r="A40" s="101" t="s">
        <v>189</v>
      </c>
      <c r="B40" s="102" t="s">
        <v>190</v>
      </c>
      <c r="C40" s="106"/>
      <c r="D40" s="106"/>
    </row>
    <row r="41" spans="1:8" x14ac:dyDescent="0.2">
      <c r="A41" s="101" t="s">
        <v>191</v>
      </c>
      <c r="B41" s="102" t="s">
        <v>192</v>
      </c>
      <c r="C41" s="106">
        <v>-43237</v>
      </c>
      <c r="D41" s="106">
        <v>-85525</v>
      </c>
    </row>
    <row r="42" spans="1:8" x14ac:dyDescent="0.2">
      <c r="A42" s="101" t="s">
        <v>193</v>
      </c>
      <c r="B42" s="102" t="s">
        <v>194</v>
      </c>
      <c r="C42" s="106"/>
      <c r="D42" s="106"/>
    </row>
    <row r="43" spans="1:8" x14ac:dyDescent="0.2">
      <c r="A43" s="101" t="s">
        <v>195</v>
      </c>
      <c r="B43" s="102" t="s">
        <v>196</v>
      </c>
      <c r="C43" s="106"/>
      <c r="D43" s="106"/>
    </row>
    <row r="44" spans="1:8" x14ac:dyDescent="0.2">
      <c r="A44" s="101" t="s">
        <v>197</v>
      </c>
      <c r="B44" s="102" t="s">
        <v>198</v>
      </c>
      <c r="C44" s="106"/>
      <c r="D44" s="106"/>
    </row>
    <row r="45" spans="1:8" ht="19.149999999999999" customHeight="1" x14ac:dyDescent="0.2">
      <c r="A45" s="101" t="s">
        <v>199</v>
      </c>
      <c r="B45" s="102" t="s">
        <v>200</v>
      </c>
      <c r="C45" s="106"/>
      <c r="D45" s="106"/>
    </row>
    <row r="46" spans="1:8" ht="51.75" customHeight="1" x14ac:dyDescent="0.2">
      <c r="A46" s="107" t="s">
        <v>201</v>
      </c>
      <c r="B46" s="108" t="s">
        <v>202</v>
      </c>
      <c r="C46" s="106">
        <f>SUM(C37:C45)</f>
        <v>-43237</v>
      </c>
      <c r="D46" s="106">
        <f>SUM(D37:D45)</f>
        <v>-85525</v>
      </c>
    </row>
    <row r="47" spans="1:8" ht="25.5" customHeight="1" x14ac:dyDescent="0.2">
      <c r="A47" s="101" t="s">
        <v>203</v>
      </c>
      <c r="B47" s="102" t="s">
        <v>204</v>
      </c>
      <c r="C47" s="106"/>
      <c r="D47" s="106"/>
    </row>
    <row r="48" spans="1:8" ht="46.5" customHeight="1" x14ac:dyDescent="0.2">
      <c r="A48" s="101" t="s">
        <v>185</v>
      </c>
      <c r="B48" s="102" t="s">
        <v>205</v>
      </c>
      <c r="C48" s="106"/>
      <c r="D48" s="106"/>
    </row>
    <row r="49" spans="1:8" ht="19.149999999999999" customHeight="1" x14ac:dyDescent="0.2">
      <c r="A49" s="101" t="s">
        <v>206</v>
      </c>
      <c r="B49" s="102" t="s">
        <v>207</v>
      </c>
      <c r="C49" s="106"/>
      <c r="D49" s="106"/>
    </row>
    <row r="50" spans="1:8" ht="19.149999999999999" customHeight="1" x14ac:dyDescent="0.2">
      <c r="A50" s="101" t="s">
        <v>199</v>
      </c>
      <c r="B50" s="102" t="s">
        <v>208</v>
      </c>
      <c r="C50" s="106"/>
      <c r="D50" s="106"/>
    </row>
    <row r="51" spans="1:8" ht="45" customHeight="1" x14ac:dyDescent="0.2">
      <c r="A51" s="101" t="s">
        <v>209</v>
      </c>
      <c r="B51" s="102" t="s">
        <v>210</v>
      </c>
      <c r="C51" s="106">
        <v>-45710</v>
      </c>
      <c r="D51" s="106"/>
    </row>
    <row r="52" spans="1:8" ht="65.25" customHeight="1" x14ac:dyDescent="0.2">
      <c r="A52" s="107" t="s">
        <v>211</v>
      </c>
      <c r="B52" s="108" t="s">
        <v>212</v>
      </c>
      <c r="C52" s="106">
        <f>SUM(C47:C51)</f>
        <v>-45710</v>
      </c>
      <c r="D52" s="106">
        <f>SUM(D47:D51)</f>
        <v>0</v>
      </c>
    </row>
    <row r="53" spans="1:8" s="112" customFormat="1" ht="25.5" x14ac:dyDescent="0.2">
      <c r="A53" s="107" t="s">
        <v>213</v>
      </c>
      <c r="B53" s="108">
        <v>500</v>
      </c>
      <c r="C53" s="109">
        <f>C32+C35</f>
        <v>7165092</v>
      </c>
      <c r="D53" s="109">
        <f>D32+D35</f>
        <v>4860020</v>
      </c>
      <c r="E53" s="110"/>
      <c r="F53" s="110"/>
      <c r="G53" s="111"/>
      <c r="H53" s="111"/>
    </row>
    <row r="54" spans="1:8" x14ac:dyDescent="0.2">
      <c r="A54" s="101" t="s">
        <v>214</v>
      </c>
      <c r="B54" s="102"/>
      <c r="C54" s="106"/>
      <c r="D54" s="106"/>
    </row>
    <row r="55" spans="1:8" x14ac:dyDescent="0.2">
      <c r="A55" s="101" t="s">
        <v>180</v>
      </c>
      <c r="B55" s="102"/>
      <c r="C55" s="106">
        <f t="shared" ref="C55:D55" si="1">C53-C56</f>
        <v>7165092</v>
      </c>
      <c r="D55" s="106">
        <f t="shared" si="1"/>
        <v>4860020</v>
      </c>
    </row>
    <row r="56" spans="1:8" x14ac:dyDescent="0.2">
      <c r="A56" s="101" t="s">
        <v>215</v>
      </c>
      <c r="B56" s="102"/>
      <c r="C56" s="106"/>
      <c r="D56" s="116"/>
    </row>
    <row r="57" spans="1:8" s="112" customFormat="1" x14ac:dyDescent="0.2">
      <c r="A57" s="107" t="s">
        <v>216</v>
      </c>
      <c r="B57" s="108" t="s">
        <v>217</v>
      </c>
      <c r="C57" s="117"/>
      <c r="D57" s="118"/>
      <c r="E57" s="110"/>
      <c r="F57" s="110"/>
      <c r="G57" s="111"/>
      <c r="H57" s="111"/>
    </row>
    <row r="58" spans="1:8" x14ac:dyDescent="0.2">
      <c r="A58" s="101" t="s">
        <v>183</v>
      </c>
      <c r="B58" s="102"/>
      <c r="C58" s="106"/>
      <c r="D58" s="116"/>
    </row>
    <row r="59" spans="1:8" x14ac:dyDescent="0.2">
      <c r="A59" s="101" t="s">
        <v>218</v>
      </c>
      <c r="B59" s="102"/>
      <c r="C59" s="106"/>
      <c r="D59" s="116"/>
    </row>
    <row r="60" spans="1:8" x14ac:dyDescent="0.2">
      <c r="A60" s="101" t="s">
        <v>219</v>
      </c>
      <c r="B60" s="119"/>
      <c r="C60" s="120">
        <f t="shared" ref="C60" si="2">C33/4405169</f>
        <v>1.6467107164333536</v>
      </c>
      <c r="D60" s="120">
        <f>D33/4405169</f>
        <v>1.1226686195240183</v>
      </c>
    </row>
    <row r="61" spans="1:8" x14ac:dyDescent="0.2">
      <c r="A61" s="101" t="s">
        <v>220</v>
      </c>
      <c r="B61" s="119"/>
      <c r="C61" s="106"/>
      <c r="D61" s="116"/>
    </row>
    <row r="62" spans="1:8" x14ac:dyDescent="0.2">
      <c r="A62" s="101" t="s">
        <v>221</v>
      </c>
      <c r="B62" s="119"/>
      <c r="C62" s="106"/>
      <c r="D62" s="106"/>
    </row>
    <row r="63" spans="1:8" x14ac:dyDescent="0.2">
      <c r="A63" s="101" t="s">
        <v>219</v>
      </c>
      <c r="B63" s="119"/>
      <c r="C63" s="106"/>
      <c r="D63" s="106"/>
    </row>
    <row r="64" spans="1:8" x14ac:dyDescent="0.2">
      <c r="A64" s="101" t="s">
        <v>220</v>
      </c>
      <c r="B64" s="119"/>
      <c r="C64" s="106"/>
      <c r="D64" s="116"/>
    </row>
    <row r="66" spans="1:8" s="90" customFormat="1" x14ac:dyDescent="0.2">
      <c r="A66" s="121" t="str">
        <f>Ф1!A146</f>
        <v xml:space="preserve">Заместитель Председателя Правления                </v>
      </c>
      <c r="E66" s="122"/>
      <c r="F66" s="122"/>
      <c r="G66" s="123"/>
      <c r="H66" s="123"/>
    </row>
    <row r="67" spans="1:8" s="90" customFormat="1" x14ac:dyDescent="0.2">
      <c r="A67" s="124" t="str">
        <f>Ф1!A147</f>
        <v>по экономике и финансам                             Чеботарёва людмила Анатольевна</v>
      </c>
      <c r="C67" s="90" t="s">
        <v>222</v>
      </c>
      <c r="E67" s="122"/>
      <c r="F67" s="122"/>
      <c r="G67" s="123"/>
      <c r="H67" s="123"/>
    </row>
    <row r="68" spans="1:8" s="90" customFormat="1" x14ac:dyDescent="0.2">
      <c r="A68" s="125" t="s">
        <v>223</v>
      </c>
      <c r="C68" s="126" t="s">
        <v>146</v>
      </c>
      <c r="D68" s="126"/>
      <c r="E68" s="122"/>
      <c r="F68" s="122"/>
      <c r="G68" s="123"/>
      <c r="H68" s="123"/>
    </row>
    <row r="69" spans="1:8" s="90" customFormat="1" x14ac:dyDescent="0.2">
      <c r="A69" s="124"/>
      <c r="C69" s="126"/>
      <c r="D69" s="126"/>
      <c r="E69" s="122"/>
      <c r="F69" s="122"/>
      <c r="G69" s="123"/>
      <c r="H69" s="123"/>
    </row>
    <row r="70" spans="1:8" s="90" customFormat="1" ht="25.5" x14ac:dyDescent="0.2">
      <c r="A70" s="121" t="str">
        <f>Ф1!A150</f>
        <v>Главный бухгалтер                                                Оразбекова Динара Тлеукеновна</v>
      </c>
      <c r="C70" s="90" t="s">
        <v>222</v>
      </c>
      <c r="E70" s="122"/>
      <c r="F70" s="122"/>
      <c r="G70" s="123"/>
      <c r="H70" s="123"/>
    </row>
    <row r="71" spans="1:8" s="90" customFormat="1" x14ac:dyDescent="0.2">
      <c r="A71" s="125" t="s">
        <v>223</v>
      </c>
      <c r="C71" s="127" t="s">
        <v>146</v>
      </c>
      <c r="D71" s="127"/>
      <c r="E71" s="122"/>
      <c r="F71" s="122"/>
      <c r="G71" s="123"/>
      <c r="H71" s="123"/>
    </row>
    <row r="72" spans="1:8" s="90" customFormat="1" x14ac:dyDescent="0.2">
      <c r="A72" s="90" t="s">
        <v>149</v>
      </c>
      <c r="E72" s="122"/>
      <c r="F72" s="122"/>
      <c r="G72" s="123"/>
      <c r="H72" s="123"/>
    </row>
  </sheetData>
  <mergeCells count="5">
    <mergeCell ref="A15:A16"/>
    <mergeCell ref="B15:B16"/>
    <mergeCell ref="C15:C16"/>
    <mergeCell ref="D15:D16"/>
    <mergeCell ref="C71:D71"/>
  </mergeCells>
  <pageMargins left="0.70866141732283472" right="0.70866141732283472" top="0.54" bottom="0.46" header="0.31496062992125984" footer="0.31496062992125984"/>
  <pageSetup paperSize="9" scale="64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28F07-6E86-49A1-83D2-8F4FA76D7134}">
  <sheetPr>
    <pageSetUpPr autoPageBreaks="0" fitToPage="1"/>
  </sheetPr>
  <dimension ref="A1:L97"/>
  <sheetViews>
    <sheetView zoomScale="80" zoomScaleNormal="80" zoomScaleSheetLayoutView="90" workbookViewId="0">
      <selection activeCell="H38" sqref="H38"/>
    </sheetView>
  </sheetViews>
  <sheetFormatPr defaultColWidth="67.28515625" defaultRowHeight="12.75" x14ac:dyDescent="0.2"/>
  <cols>
    <col min="1" max="1" width="81.7109375" style="128" customWidth="1"/>
    <col min="2" max="2" width="10.28515625" style="128" bestFit="1" customWidth="1"/>
    <col min="3" max="3" width="13.28515625" style="128" bestFit="1" customWidth="1"/>
    <col min="4" max="4" width="15.28515625" style="128" customWidth="1"/>
    <col min="5" max="5" width="15.7109375" style="128" customWidth="1"/>
    <col min="6" max="6" width="13.28515625" style="129" customWidth="1"/>
    <col min="7" max="12" width="9.28515625" style="128" customWidth="1"/>
    <col min="13" max="255" width="9.28515625" customWidth="1"/>
  </cols>
  <sheetData>
    <row r="1" spans="1:12" s="81" customFormat="1" x14ac:dyDescent="0.2">
      <c r="A1" s="130"/>
      <c r="B1" s="131"/>
      <c r="C1" s="82"/>
      <c r="E1" s="83" t="s">
        <v>224</v>
      </c>
      <c r="F1" s="132"/>
    </row>
    <row r="2" spans="1:12" s="81" customFormat="1" x14ac:dyDescent="0.2">
      <c r="A2" s="130"/>
      <c r="B2" s="131"/>
      <c r="C2" s="82"/>
      <c r="E2" s="83" t="s">
        <v>1</v>
      </c>
      <c r="F2" s="132"/>
    </row>
    <row r="3" spans="1:12" s="81" customFormat="1" x14ac:dyDescent="0.2">
      <c r="A3" s="130"/>
      <c r="B3" s="131"/>
      <c r="C3" s="82"/>
      <c r="E3" s="83" t="s">
        <v>2</v>
      </c>
      <c r="F3" s="132"/>
    </row>
    <row r="4" spans="1:12" x14ac:dyDescent="0.2">
      <c r="E4" s="133"/>
    </row>
    <row r="5" spans="1:12" s="134" customFormat="1" x14ac:dyDescent="0.2">
      <c r="A5" s="126"/>
      <c r="B5" s="126"/>
      <c r="C5" s="126"/>
      <c r="D5" s="126"/>
      <c r="E5" s="83" t="s">
        <v>225</v>
      </c>
      <c r="F5" s="129"/>
      <c r="G5" s="126"/>
      <c r="H5" s="126"/>
      <c r="I5" s="126"/>
      <c r="J5" s="126"/>
      <c r="K5" s="126"/>
      <c r="L5" s="126"/>
    </row>
    <row r="6" spans="1:12" s="134" customFormat="1" x14ac:dyDescent="0.2">
      <c r="A6" s="126"/>
      <c r="B6" s="126"/>
      <c r="C6" s="126"/>
      <c r="D6" s="126"/>
      <c r="E6" s="83" t="s">
        <v>226</v>
      </c>
      <c r="F6" s="129"/>
      <c r="G6" s="126"/>
      <c r="H6" s="126"/>
      <c r="I6" s="126"/>
      <c r="J6" s="126"/>
      <c r="K6" s="126"/>
      <c r="L6" s="126"/>
    </row>
    <row r="7" spans="1:12" s="134" customFormat="1" x14ac:dyDescent="0.2">
      <c r="A7" s="135"/>
      <c r="B7" s="135" t="s">
        <v>227</v>
      </c>
      <c r="C7" s="136" t="s">
        <v>228</v>
      </c>
      <c r="D7" s="135"/>
      <c r="E7" s="83" t="s">
        <v>229</v>
      </c>
      <c r="F7" s="129"/>
      <c r="G7" s="126"/>
      <c r="H7" s="126"/>
      <c r="I7" s="126"/>
      <c r="J7" s="126"/>
      <c r="K7" s="126"/>
      <c r="L7" s="126"/>
    </row>
    <row r="8" spans="1:12" x14ac:dyDescent="0.2">
      <c r="A8" s="135"/>
      <c r="B8" s="135"/>
      <c r="C8" s="135"/>
      <c r="D8" s="135"/>
      <c r="E8" s="137"/>
    </row>
    <row r="9" spans="1:12" x14ac:dyDescent="0.2">
      <c r="A9" s="138"/>
      <c r="B9" s="135"/>
      <c r="C9" s="136"/>
      <c r="D9" s="135"/>
      <c r="E9" s="139" t="s">
        <v>230</v>
      </c>
    </row>
    <row r="10" spans="1:12" x14ac:dyDescent="0.2">
      <c r="A10" s="140" t="s">
        <v>231</v>
      </c>
      <c r="B10" s="141"/>
      <c r="C10" s="141"/>
      <c r="D10" s="141"/>
      <c r="E10" s="142"/>
      <c r="F10" s="142"/>
    </row>
    <row r="11" spans="1:12" x14ac:dyDescent="0.2">
      <c r="A11" s="140" t="s">
        <v>232</v>
      </c>
      <c r="B11" s="143">
        <f>Ф1!C20</f>
        <v>45107</v>
      </c>
      <c r="C11" s="141"/>
      <c r="D11" s="141"/>
      <c r="E11" s="142"/>
      <c r="F11" s="142"/>
    </row>
    <row r="12" spans="1:12" x14ac:dyDescent="0.2">
      <c r="A12" s="140" t="s">
        <v>233</v>
      </c>
      <c r="B12" s="141"/>
      <c r="C12" s="141"/>
      <c r="D12" s="141"/>
      <c r="E12" s="142"/>
      <c r="F12" s="142"/>
    </row>
    <row r="13" spans="1:12" x14ac:dyDescent="0.2">
      <c r="A13" s="138"/>
      <c r="B13" s="135"/>
      <c r="C13" s="136"/>
      <c r="D13" s="135"/>
      <c r="E13" s="144"/>
    </row>
    <row r="14" spans="1:12" x14ac:dyDescent="0.2">
      <c r="A14" s="138"/>
      <c r="B14" s="135"/>
      <c r="C14" s="136"/>
      <c r="D14" s="135"/>
      <c r="E14" s="144"/>
    </row>
    <row r="15" spans="1:12" x14ac:dyDescent="0.2">
      <c r="A15" s="138"/>
      <c r="B15" s="135"/>
      <c r="C15" s="136"/>
      <c r="D15" s="135"/>
      <c r="E15" s="144"/>
    </row>
    <row r="16" spans="1:12" s="128" customFormat="1" x14ac:dyDescent="0.2">
      <c r="A16" s="145" t="s">
        <v>234</v>
      </c>
      <c r="B16" s="135"/>
      <c r="C16" s="136"/>
      <c r="D16" s="135"/>
      <c r="E16" s="144"/>
      <c r="F16" s="129"/>
    </row>
    <row r="17" spans="1:6" s="128" customFormat="1" x14ac:dyDescent="0.2">
      <c r="A17" s="146"/>
      <c r="B17" s="146"/>
      <c r="C17" s="146"/>
      <c r="D17" s="146"/>
      <c r="E17" s="147" t="s">
        <v>235</v>
      </c>
      <c r="F17" s="129"/>
    </row>
    <row r="18" spans="1:6" s="128" customFormat="1" ht="38.25" x14ac:dyDescent="0.2">
      <c r="A18" s="148" t="s">
        <v>236</v>
      </c>
      <c r="B18" s="149" t="s">
        <v>237</v>
      </c>
      <c r="C18" s="149" t="s">
        <v>238</v>
      </c>
      <c r="D18" s="149" t="s">
        <v>156</v>
      </c>
      <c r="E18" s="149" t="s">
        <v>157</v>
      </c>
      <c r="F18" s="129"/>
    </row>
    <row r="19" spans="1:6" s="128" customFormat="1" x14ac:dyDescent="0.2">
      <c r="A19" s="150" t="s">
        <v>239</v>
      </c>
      <c r="B19" s="151"/>
      <c r="C19" s="151"/>
      <c r="D19" s="151"/>
      <c r="E19" s="152"/>
      <c r="F19" s="129"/>
    </row>
    <row r="20" spans="1:6" s="128" customFormat="1" x14ac:dyDescent="0.2">
      <c r="A20" s="153" t="s">
        <v>240</v>
      </c>
      <c r="B20" s="154">
        <v>10</v>
      </c>
      <c r="C20" s="155">
        <f>SUM(C22:C27)</f>
        <v>53048873</v>
      </c>
      <c r="D20" s="155">
        <f>SUM(D22:D27)</f>
        <v>64221612</v>
      </c>
      <c r="E20" s="155">
        <f>SUM(E22:E27)</f>
        <v>60979047</v>
      </c>
      <c r="F20" s="129"/>
    </row>
    <row r="21" spans="1:6" s="128" customFormat="1" x14ac:dyDescent="0.2">
      <c r="A21" s="156" t="s">
        <v>241</v>
      </c>
      <c r="B21" s="157"/>
      <c r="C21" s="158"/>
      <c r="D21" s="158"/>
      <c r="E21" s="158"/>
      <c r="F21" s="129"/>
    </row>
    <row r="22" spans="1:6" s="128" customFormat="1" x14ac:dyDescent="0.2">
      <c r="A22" s="156" t="s">
        <v>242</v>
      </c>
      <c r="B22" s="159">
        <v>11</v>
      </c>
      <c r="C22" s="158">
        <v>52437535</v>
      </c>
      <c r="D22" s="160">
        <v>52542795</v>
      </c>
      <c r="E22" s="158">
        <v>32107870</v>
      </c>
      <c r="F22" s="129"/>
    </row>
    <row r="23" spans="1:6" s="128" customFormat="1" x14ac:dyDescent="0.2">
      <c r="A23" s="161" t="s">
        <v>243</v>
      </c>
      <c r="B23" s="159">
        <v>12</v>
      </c>
      <c r="C23" s="158"/>
      <c r="D23" s="162"/>
      <c r="E23" s="158"/>
      <c r="F23" s="129"/>
    </row>
    <row r="24" spans="1:6" s="128" customFormat="1" x14ac:dyDescent="0.2">
      <c r="A24" s="156" t="s">
        <v>244</v>
      </c>
      <c r="B24" s="159">
        <v>13</v>
      </c>
      <c r="C24" s="158"/>
      <c r="D24" s="160">
        <v>10901248</v>
      </c>
      <c r="E24" s="158">
        <v>25820661</v>
      </c>
      <c r="F24" s="129"/>
    </row>
    <row r="25" spans="1:6" s="128" customFormat="1" x14ac:dyDescent="0.2">
      <c r="A25" s="156" t="s">
        <v>245</v>
      </c>
      <c r="B25" s="159">
        <v>14</v>
      </c>
      <c r="C25" s="163"/>
      <c r="D25" s="163"/>
      <c r="E25" s="163"/>
      <c r="F25" s="129"/>
    </row>
    <row r="26" spans="1:6" s="128" customFormat="1" x14ac:dyDescent="0.2">
      <c r="A26" s="156" t="s">
        <v>246</v>
      </c>
      <c r="B26" s="159">
        <v>15</v>
      </c>
      <c r="C26" s="158">
        <v>13317</v>
      </c>
      <c r="D26" s="160">
        <v>467207</v>
      </c>
      <c r="E26" s="158">
        <v>89887</v>
      </c>
      <c r="F26" s="129"/>
    </row>
    <row r="27" spans="1:6" s="128" customFormat="1" x14ac:dyDescent="0.2">
      <c r="A27" s="156" t="s">
        <v>247</v>
      </c>
      <c r="B27" s="159">
        <v>16</v>
      </c>
      <c r="C27" s="158">
        <v>598021</v>
      </c>
      <c r="D27" s="160">
        <v>310362</v>
      </c>
      <c r="E27" s="158">
        <v>2960629</v>
      </c>
      <c r="F27" s="129"/>
    </row>
    <row r="28" spans="1:6" s="128" customFormat="1" x14ac:dyDescent="0.2">
      <c r="A28" s="153" t="s">
        <v>248</v>
      </c>
      <c r="B28" s="154">
        <v>20</v>
      </c>
      <c r="C28" s="164">
        <f>SUM(C30:C36)</f>
        <v>53341318</v>
      </c>
      <c r="D28" s="164">
        <f>SUM(D30:D36)</f>
        <v>65419664</v>
      </c>
      <c r="E28" s="165">
        <f>SUM(E30:E36)</f>
        <v>59009020</v>
      </c>
      <c r="F28" s="129"/>
    </row>
    <row r="29" spans="1:6" s="128" customFormat="1" x14ac:dyDescent="0.2">
      <c r="A29" s="156" t="s">
        <v>241</v>
      </c>
      <c r="B29" s="159"/>
      <c r="C29" s="166"/>
      <c r="D29" s="167"/>
      <c r="E29" s="166"/>
      <c r="F29" s="129"/>
    </row>
    <row r="30" spans="1:6" s="128" customFormat="1" x14ac:dyDescent="0.2">
      <c r="A30" s="156" t="s">
        <v>249</v>
      </c>
      <c r="B30" s="159">
        <v>21</v>
      </c>
      <c r="C30" s="166">
        <v>35276611</v>
      </c>
      <c r="D30" s="168">
        <v>42273459</v>
      </c>
      <c r="E30" s="166">
        <v>30549381</v>
      </c>
      <c r="F30" s="129"/>
    </row>
    <row r="31" spans="1:6" s="128" customFormat="1" x14ac:dyDescent="0.2">
      <c r="A31" s="156" t="s">
        <v>250</v>
      </c>
      <c r="B31" s="159">
        <v>22</v>
      </c>
      <c r="C31" s="166">
        <v>103138</v>
      </c>
      <c r="D31" s="160">
        <v>534631</v>
      </c>
      <c r="E31" s="166">
        <v>12695805</v>
      </c>
      <c r="F31" s="129"/>
    </row>
    <row r="32" spans="1:6" s="128" customFormat="1" x14ac:dyDescent="0.2">
      <c r="A32" s="156" t="s">
        <v>251</v>
      </c>
      <c r="B32" s="159">
        <v>23</v>
      </c>
      <c r="C32" s="166">
        <v>10577306</v>
      </c>
      <c r="D32" s="160">
        <v>10891487</v>
      </c>
      <c r="E32" s="166">
        <v>8412588</v>
      </c>
      <c r="F32" s="129"/>
    </row>
    <row r="33" spans="1:6" s="128" customFormat="1" x14ac:dyDescent="0.2">
      <c r="A33" s="156" t="s">
        <v>252</v>
      </c>
      <c r="B33" s="159">
        <v>24</v>
      </c>
      <c r="C33" s="166">
        <v>59795</v>
      </c>
      <c r="D33" s="160">
        <v>46290</v>
      </c>
      <c r="E33" s="166">
        <v>44369</v>
      </c>
      <c r="F33" s="129"/>
    </row>
    <row r="34" spans="1:6" s="128" customFormat="1" x14ac:dyDescent="0.2">
      <c r="A34" s="156" t="s">
        <v>253</v>
      </c>
      <c r="B34" s="159">
        <v>25</v>
      </c>
      <c r="C34" s="169"/>
      <c r="D34" s="163"/>
      <c r="E34" s="169"/>
      <c r="F34" s="129"/>
    </row>
    <row r="35" spans="1:6" s="128" customFormat="1" x14ac:dyDescent="0.2">
      <c r="A35" s="156" t="s">
        <v>254</v>
      </c>
      <c r="B35" s="159">
        <v>26</v>
      </c>
      <c r="C35" s="166">
        <v>4647322</v>
      </c>
      <c r="D35" s="160">
        <v>8267843</v>
      </c>
      <c r="E35" s="166">
        <v>4947926</v>
      </c>
      <c r="F35" s="129"/>
    </row>
    <row r="36" spans="1:6" s="128" customFormat="1" x14ac:dyDescent="0.2">
      <c r="A36" s="156" t="s">
        <v>255</v>
      </c>
      <c r="B36" s="159">
        <v>27</v>
      </c>
      <c r="C36" s="166">
        <v>2677146</v>
      </c>
      <c r="D36" s="160">
        <v>3405954</v>
      </c>
      <c r="E36" s="166">
        <v>2358951</v>
      </c>
      <c r="F36" s="129"/>
    </row>
    <row r="37" spans="1:6" s="128" customFormat="1" x14ac:dyDescent="0.2">
      <c r="A37" s="170" t="s">
        <v>256</v>
      </c>
      <c r="B37" s="154">
        <v>30</v>
      </c>
      <c r="C37" s="171">
        <f>C20-C28</f>
        <v>-292445</v>
      </c>
      <c r="D37" s="171">
        <f>D20-D28</f>
        <v>-1198052</v>
      </c>
      <c r="E37" s="171">
        <f>E20-E28</f>
        <v>1970027</v>
      </c>
      <c r="F37" s="129"/>
    </row>
    <row r="38" spans="1:6" s="128" customFormat="1" x14ac:dyDescent="0.2">
      <c r="A38" s="150" t="s">
        <v>257</v>
      </c>
      <c r="B38" s="154"/>
      <c r="C38" s="172"/>
      <c r="D38" s="173"/>
      <c r="E38" s="174"/>
      <c r="F38" s="129"/>
    </row>
    <row r="39" spans="1:6" s="128" customFormat="1" x14ac:dyDescent="0.2">
      <c r="A39" s="153" t="s">
        <v>258</v>
      </c>
      <c r="B39" s="154">
        <v>40</v>
      </c>
      <c r="C39" s="171">
        <f>SUM(C41:C52)</f>
        <v>0</v>
      </c>
      <c r="D39" s="171">
        <f>SUM(D41:D52)</f>
        <v>44316</v>
      </c>
      <c r="E39" s="171">
        <f>SUM(E41:E52)</f>
        <v>1213756</v>
      </c>
      <c r="F39" s="129"/>
    </row>
    <row r="40" spans="1:6" s="128" customFormat="1" x14ac:dyDescent="0.2">
      <c r="A40" s="156" t="s">
        <v>241</v>
      </c>
      <c r="B40" s="159"/>
      <c r="C40" s="166"/>
      <c r="D40" s="167"/>
      <c r="E40" s="166"/>
      <c r="F40" s="129"/>
    </row>
    <row r="41" spans="1:6" s="128" customFormat="1" x14ac:dyDescent="0.2">
      <c r="A41" s="156" t="s">
        <v>259</v>
      </c>
      <c r="B41" s="159">
        <v>41</v>
      </c>
      <c r="C41" s="166"/>
      <c r="D41" s="160">
        <v>2591</v>
      </c>
      <c r="E41" s="166">
        <v>1201628</v>
      </c>
      <c r="F41" s="129"/>
    </row>
    <row r="42" spans="1:6" s="128" customFormat="1" x14ac:dyDescent="0.2">
      <c r="A42" s="156" t="s">
        <v>260</v>
      </c>
      <c r="B42" s="159">
        <v>42</v>
      </c>
      <c r="C42" s="166"/>
      <c r="D42" s="160"/>
      <c r="E42" s="166"/>
      <c r="F42" s="129"/>
    </row>
    <row r="43" spans="1:6" s="128" customFormat="1" x14ac:dyDescent="0.2">
      <c r="A43" s="156" t="s">
        <v>261</v>
      </c>
      <c r="B43" s="159">
        <v>43</v>
      </c>
      <c r="C43" s="166"/>
      <c r="D43" s="160">
        <v>5371</v>
      </c>
      <c r="E43" s="166">
        <v>399</v>
      </c>
      <c r="F43" s="129"/>
    </row>
    <row r="44" spans="1:6" s="128" customFormat="1" ht="25.5" x14ac:dyDescent="0.2">
      <c r="A44" s="175" t="s">
        <v>262</v>
      </c>
      <c r="B44" s="159">
        <v>44</v>
      </c>
      <c r="C44" s="166"/>
      <c r="D44" s="162"/>
      <c r="E44" s="166"/>
      <c r="F44" s="129"/>
    </row>
    <row r="45" spans="1:6" s="128" customFormat="1" x14ac:dyDescent="0.2">
      <c r="A45" s="156" t="s">
        <v>263</v>
      </c>
      <c r="B45" s="159">
        <v>45</v>
      </c>
      <c r="C45" s="166"/>
      <c r="D45" s="160"/>
      <c r="E45" s="166"/>
      <c r="F45" s="129"/>
    </row>
    <row r="46" spans="1:6" s="128" customFormat="1" x14ac:dyDescent="0.2">
      <c r="A46" s="175" t="s">
        <v>264</v>
      </c>
      <c r="B46" s="159">
        <v>46</v>
      </c>
      <c r="C46" s="166"/>
      <c r="D46" s="162"/>
      <c r="E46" s="166"/>
      <c r="F46" s="129"/>
    </row>
    <row r="47" spans="1:6" s="128" customFormat="1" x14ac:dyDescent="0.2">
      <c r="A47" s="175" t="s">
        <v>265</v>
      </c>
      <c r="B47" s="159">
        <v>47</v>
      </c>
      <c r="C47" s="166"/>
      <c r="D47" s="162"/>
      <c r="E47" s="166"/>
      <c r="F47" s="129"/>
    </row>
    <row r="48" spans="1:6" s="128" customFormat="1" x14ac:dyDescent="0.2">
      <c r="A48" s="156" t="s">
        <v>266</v>
      </c>
      <c r="B48" s="159">
        <v>48</v>
      </c>
      <c r="C48" s="166"/>
      <c r="D48" s="160"/>
      <c r="E48" s="166"/>
      <c r="F48" s="129"/>
    </row>
    <row r="49" spans="1:6" s="128" customFormat="1" x14ac:dyDescent="0.2">
      <c r="A49" s="156" t="s">
        <v>267</v>
      </c>
      <c r="B49" s="159">
        <v>49</v>
      </c>
      <c r="C49" s="166"/>
      <c r="D49" s="160"/>
      <c r="E49" s="166"/>
      <c r="F49" s="129"/>
    </row>
    <row r="50" spans="1:6" s="128" customFormat="1" x14ac:dyDescent="0.2">
      <c r="A50" s="156" t="s">
        <v>268</v>
      </c>
      <c r="B50" s="159">
        <v>50</v>
      </c>
      <c r="C50" s="166"/>
      <c r="D50" s="160"/>
      <c r="E50" s="166"/>
      <c r="F50" s="129"/>
    </row>
    <row r="51" spans="1:6" s="128" customFormat="1" x14ac:dyDescent="0.2">
      <c r="A51" s="156" t="s">
        <v>269</v>
      </c>
      <c r="B51" s="159">
        <v>51</v>
      </c>
      <c r="C51" s="166"/>
      <c r="D51" s="160"/>
      <c r="E51" s="166"/>
      <c r="F51" s="129"/>
    </row>
    <row r="52" spans="1:6" s="128" customFormat="1" x14ac:dyDescent="0.2">
      <c r="A52" s="156" t="s">
        <v>247</v>
      </c>
      <c r="B52" s="159">
        <v>52</v>
      </c>
      <c r="C52" s="166"/>
      <c r="D52" s="160">
        <v>36354</v>
      </c>
      <c r="E52" s="166">
        <v>11729</v>
      </c>
      <c r="F52" s="129"/>
    </row>
    <row r="53" spans="1:6" s="128" customFormat="1" x14ac:dyDescent="0.2">
      <c r="A53" s="153" t="s">
        <v>270</v>
      </c>
      <c r="B53" s="154">
        <v>60</v>
      </c>
      <c r="C53" s="171">
        <f>SUM(C55:C67)</f>
        <v>1878335</v>
      </c>
      <c r="D53" s="171">
        <f>SUM(D55:D67)</f>
        <v>1189986</v>
      </c>
      <c r="E53" s="171">
        <f>SUM(E55:E67)</f>
        <v>1238512</v>
      </c>
      <c r="F53" s="129"/>
    </row>
    <row r="54" spans="1:6" s="128" customFormat="1" x14ac:dyDescent="0.2">
      <c r="A54" s="156" t="s">
        <v>241</v>
      </c>
      <c r="B54" s="159"/>
      <c r="C54" s="166"/>
      <c r="D54" s="160"/>
      <c r="E54" s="166"/>
      <c r="F54" s="129"/>
    </row>
    <row r="55" spans="1:6" s="128" customFormat="1" x14ac:dyDescent="0.2">
      <c r="A55" s="156" t="s">
        <v>271</v>
      </c>
      <c r="B55" s="159">
        <v>61</v>
      </c>
      <c r="C55" s="166">
        <v>1274810</v>
      </c>
      <c r="D55" s="160">
        <v>433014</v>
      </c>
      <c r="E55" s="166">
        <v>315976</v>
      </c>
      <c r="F55" s="129"/>
    </row>
    <row r="56" spans="1:6" s="128" customFormat="1" x14ac:dyDescent="0.2">
      <c r="A56" s="156" t="s">
        <v>272</v>
      </c>
      <c r="B56" s="159">
        <v>62</v>
      </c>
      <c r="C56" s="166"/>
      <c r="D56" s="160">
        <v>475</v>
      </c>
      <c r="E56" s="166">
        <v>73</v>
      </c>
      <c r="F56" s="129"/>
    </row>
    <row r="57" spans="1:6" s="128" customFormat="1" x14ac:dyDescent="0.2">
      <c r="A57" s="156" t="s">
        <v>273</v>
      </c>
      <c r="B57" s="159">
        <v>63</v>
      </c>
      <c r="C57" s="166">
        <v>603525</v>
      </c>
      <c r="D57" s="160">
        <v>559663</v>
      </c>
      <c r="E57" s="166">
        <v>410367</v>
      </c>
      <c r="F57" s="129"/>
    </row>
    <row r="58" spans="1:6" s="128" customFormat="1" ht="25.5" x14ac:dyDescent="0.2">
      <c r="A58" s="175" t="s">
        <v>274</v>
      </c>
      <c r="B58" s="159">
        <v>64</v>
      </c>
      <c r="C58" s="166"/>
      <c r="D58" s="162"/>
      <c r="E58" s="166"/>
      <c r="F58" s="129"/>
    </row>
    <row r="59" spans="1:6" s="128" customFormat="1" x14ac:dyDescent="0.2">
      <c r="A59" s="156" t="s">
        <v>275</v>
      </c>
      <c r="B59" s="159">
        <v>65</v>
      </c>
      <c r="C59" s="166"/>
      <c r="D59" s="160"/>
      <c r="E59" s="166"/>
      <c r="F59" s="129"/>
    </row>
    <row r="60" spans="1:6" s="128" customFormat="1" x14ac:dyDescent="0.2">
      <c r="A60" s="156" t="s">
        <v>276</v>
      </c>
      <c r="B60" s="159">
        <v>66</v>
      </c>
      <c r="C60" s="166"/>
      <c r="D60" s="160"/>
      <c r="E60" s="166"/>
      <c r="F60" s="129"/>
    </row>
    <row r="61" spans="1:6" s="128" customFormat="1" x14ac:dyDescent="0.2">
      <c r="A61" s="156" t="s">
        <v>277</v>
      </c>
      <c r="B61" s="159">
        <v>67</v>
      </c>
      <c r="C61" s="166"/>
      <c r="D61" s="160"/>
      <c r="E61" s="166"/>
      <c r="F61" s="129"/>
    </row>
    <row r="62" spans="1:6" s="128" customFormat="1" x14ac:dyDescent="0.2">
      <c r="A62" s="156" t="s">
        <v>278</v>
      </c>
      <c r="B62" s="159">
        <v>68</v>
      </c>
      <c r="C62" s="166"/>
      <c r="D62" s="160"/>
      <c r="E62" s="166"/>
      <c r="F62" s="129"/>
    </row>
    <row r="63" spans="1:6" s="128" customFormat="1" x14ac:dyDescent="0.2">
      <c r="A63" s="156" t="s">
        <v>279</v>
      </c>
      <c r="B63" s="159">
        <v>69</v>
      </c>
      <c r="C63" s="166"/>
      <c r="D63" s="160"/>
      <c r="E63" s="166"/>
      <c r="F63" s="129"/>
    </row>
    <row r="64" spans="1:6" s="128" customFormat="1" x14ac:dyDescent="0.2">
      <c r="A64" s="156" t="s">
        <v>280</v>
      </c>
      <c r="B64" s="159">
        <v>70</v>
      </c>
      <c r="C64" s="166"/>
      <c r="D64" s="160"/>
      <c r="E64" s="166"/>
      <c r="F64" s="129"/>
    </row>
    <row r="65" spans="1:6" s="128" customFormat="1" x14ac:dyDescent="0.2">
      <c r="A65" s="156" t="s">
        <v>267</v>
      </c>
      <c r="B65" s="159">
        <v>71</v>
      </c>
      <c r="C65" s="166"/>
      <c r="D65" s="160"/>
      <c r="E65" s="166"/>
      <c r="F65" s="129"/>
    </row>
    <row r="66" spans="1:6" s="128" customFormat="1" x14ac:dyDescent="0.2">
      <c r="A66" s="156" t="s">
        <v>281</v>
      </c>
      <c r="B66" s="159">
        <v>72</v>
      </c>
      <c r="C66" s="166"/>
      <c r="D66" s="162"/>
      <c r="E66" s="166"/>
      <c r="F66" s="129"/>
    </row>
    <row r="67" spans="1:6" s="128" customFormat="1" x14ac:dyDescent="0.2">
      <c r="A67" s="156" t="s">
        <v>255</v>
      </c>
      <c r="B67" s="159">
        <v>73</v>
      </c>
      <c r="C67" s="166"/>
      <c r="D67" s="160">
        <v>196834</v>
      </c>
      <c r="E67" s="166">
        <v>512096</v>
      </c>
      <c r="F67" s="129"/>
    </row>
    <row r="68" spans="1:6" s="128" customFormat="1" ht="25.5" x14ac:dyDescent="0.2">
      <c r="A68" s="170" t="s">
        <v>282</v>
      </c>
      <c r="B68" s="154">
        <v>80</v>
      </c>
      <c r="C68" s="171">
        <f>C39-C53</f>
        <v>-1878335</v>
      </c>
      <c r="D68" s="171">
        <f>D39-D53</f>
        <v>-1145670</v>
      </c>
      <c r="E68" s="171">
        <f>E39-E53</f>
        <v>-24756</v>
      </c>
      <c r="F68" s="129"/>
    </row>
    <row r="69" spans="1:6" s="128" customFormat="1" x14ac:dyDescent="0.2">
      <c r="A69" s="150" t="s">
        <v>283</v>
      </c>
      <c r="B69" s="154"/>
      <c r="C69" s="172"/>
      <c r="D69" s="173"/>
      <c r="E69" s="174"/>
      <c r="F69" s="129"/>
    </row>
    <row r="70" spans="1:6" s="128" customFormat="1" x14ac:dyDescent="0.2">
      <c r="A70" s="153" t="s">
        <v>284</v>
      </c>
      <c r="B70" s="154">
        <v>90</v>
      </c>
      <c r="C70" s="171">
        <f>SUM(C72:C75)</f>
        <v>5832712</v>
      </c>
      <c r="D70" s="171">
        <f>SUM(D72:D75)</f>
        <v>0</v>
      </c>
      <c r="E70" s="171">
        <f>SUM(E72:E75)</f>
        <v>0</v>
      </c>
      <c r="F70" s="129"/>
    </row>
    <row r="71" spans="1:6" s="128" customFormat="1" x14ac:dyDescent="0.2">
      <c r="A71" s="156" t="s">
        <v>241</v>
      </c>
      <c r="B71" s="159"/>
      <c r="C71" s="166"/>
      <c r="D71" s="167"/>
      <c r="E71" s="166"/>
      <c r="F71" s="129"/>
    </row>
    <row r="72" spans="1:6" s="128" customFormat="1" x14ac:dyDescent="0.2">
      <c r="A72" s="156" t="s">
        <v>285</v>
      </c>
      <c r="B72" s="159">
        <v>91</v>
      </c>
      <c r="C72" s="166"/>
      <c r="D72" s="160"/>
      <c r="E72" s="166"/>
      <c r="F72" s="129"/>
    </row>
    <row r="73" spans="1:6" s="128" customFormat="1" x14ac:dyDescent="0.2">
      <c r="A73" s="156" t="s">
        <v>286</v>
      </c>
      <c r="B73" s="159">
        <v>92</v>
      </c>
      <c r="C73" s="166"/>
      <c r="D73" s="160"/>
      <c r="E73" s="166"/>
      <c r="F73" s="129"/>
    </row>
    <row r="74" spans="1:6" s="128" customFormat="1" x14ac:dyDescent="0.2">
      <c r="A74" s="156" t="s">
        <v>269</v>
      </c>
      <c r="B74" s="159">
        <v>93</v>
      </c>
      <c r="C74" s="169"/>
      <c r="D74" s="163"/>
      <c r="E74" s="169"/>
      <c r="F74" s="129"/>
    </row>
    <row r="75" spans="1:6" s="128" customFormat="1" x14ac:dyDescent="0.2">
      <c r="A75" s="156" t="s">
        <v>247</v>
      </c>
      <c r="B75" s="159">
        <v>94</v>
      </c>
      <c r="C75" s="166">
        <v>5832712</v>
      </c>
      <c r="D75" s="160"/>
      <c r="E75" s="166"/>
      <c r="F75" s="129"/>
    </row>
    <row r="76" spans="1:6" s="128" customFormat="1" x14ac:dyDescent="0.2">
      <c r="A76" s="153" t="s">
        <v>287</v>
      </c>
      <c r="B76" s="151">
        <v>100</v>
      </c>
      <c r="C76" s="171">
        <f>SUM(C78:C82)</f>
        <v>119806</v>
      </c>
      <c r="D76" s="171">
        <f>SUM(D78:D82)</f>
        <v>260645</v>
      </c>
      <c r="E76" s="171">
        <f>SUM(E78:E82)</f>
        <v>125228</v>
      </c>
      <c r="F76" s="129"/>
    </row>
    <row r="77" spans="1:6" s="128" customFormat="1" x14ac:dyDescent="0.2">
      <c r="A77" s="156" t="s">
        <v>241</v>
      </c>
      <c r="B77" s="157"/>
      <c r="C77" s="166"/>
      <c r="D77" s="167"/>
      <c r="E77" s="166"/>
      <c r="F77" s="129"/>
    </row>
    <row r="78" spans="1:6" s="128" customFormat="1" x14ac:dyDescent="0.2">
      <c r="A78" s="156" t="s">
        <v>288</v>
      </c>
      <c r="B78" s="157">
        <v>101</v>
      </c>
      <c r="C78" s="166"/>
      <c r="D78" s="160"/>
      <c r="E78" s="166"/>
      <c r="F78" s="129"/>
    </row>
    <row r="79" spans="1:6" s="128" customFormat="1" x14ac:dyDescent="0.2">
      <c r="A79" s="156" t="s">
        <v>278</v>
      </c>
      <c r="B79" s="157">
        <v>102</v>
      </c>
      <c r="C79" s="169"/>
      <c r="D79" s="163"/>
      <c r="E79" s="169"/>
      <c r="F79" s="129"/>
    </row>
    <row r="80" spans="1:6" s="128" customFormat="1" x14ac:dyDescent="0.2">
      <c r="A80" s="156" t="s">
        <v>289</v>
      </c>
      <c r="B80" s="157">
        <v>103</v>
      </c>
      <c r="C80" s="166">
        <v>114328</v>
      </c>
      <c r="D80" s="160">
        <v>253595</v>
      </c>
      <c r="E80" s="166">
        <v>118050</v>
      </c>
      <c r="F80" s="129"/>
    </row>
    <row r="81" spans="1:7" s="128" customFormat="1" x14ac:dyDescent="0.2">
      <c r="A81" s="156" t="s">
        <v>290</v>
      </c>
      <c r="B81" s="157">
        <v>104</v>
      </c>
      <c r="C81" s="166"/>
      <c r="D81" s="160"/>
      <c r="E81" s="166"/>
      <c r="F81" s="129"/>
    </row>
    <row r="82" spans="1:7" s="128" customFormat="1" x14ac:dyDescent="0.2">
      <c r="A82" s="156" t="s">
        <v>291</v>
      </c>
      <c r="B82" s="157">
        <v>105</v>
      </c>
      <c r="C82" s="166">
        <v>5478</v>
      </c>
      <c r="D82" s="160">
        <v>7050</v>
      </c>
      <c r="E82" s="166">
        <v>7178</v>
      </c>
      <c r="F82" s="129"/>
    </row>
    <row r="83" spans="1:7" s="128" customFormat="1" x14ac:dyDescent="0.2">
      <c r="A83" s="170" t="s">
        <v>292</v>
      </c>
      <c r="B83" s="151">
        <v>110</v>
      </c>
      <c r="C83" s="171">
        <f>C70-C76</f>
        <v>5712906</v>
      </c>
      <c r="D83" s="171">
        <f>D70-D76</f>
        <v>-260645</v>
      </c>
      <c r="E83" s="171">
        <f>E70-E76</f>
        <v>-125228</v>
      </c>
      <c r="F83" s="129"/>
    </row>
    <row r="84" spans="1:7" s="128" customFormat="1" x14ac:dyDescent="0.2">
      <c r="A84" s="153" t="s">
        <v>293</v>
      </c>
      <c r="B84" s="151">
        <v>120</v>
      </c>
      <c r="C84" s="174"/>
      <c r="D84" s="176">
        <f>-244087+3</f>
        <v>-244084</v>
      </c>
      <c r="E84" s="174">
        <v>679356</v>
      </c>
      <c r="F84" s="129"/>
    </row>
    <row r="85" spans="1:7" s="128" customFormat="1" ht="25.5" x14ac:dyDescent="0.2">
      <c r="A85" s="170" t="s">
        <v>294</v>
      </c>
      <c r="B85" s="151">
        <v>130</v>
      </c>
      <c r="C85" s="174"/>
      <c r="D85" s="177">
        <f>-2699+3</f>
        <v>-2696</v>
      </c>
      <c r="E85" s="174">
        <v>1025</v>
      </c>
      <c r="F85" s="129"/>
      <c r="G85" s="129"/>
    </row>
    <row r="86" spans="1:7" s="128" customFormat="1" x14ac:dyDescent="0.2">
      <c r="A86" s="170" t="s">
        <v>295</v>
      </c>
      <c r="B86" s="151">
        <v>140</v>
      </c>
      <c r="C86" s="171">
        <f>C37+C68+C83+C84+C85</f>
        <v>3542126</v>
      </c>
      <c r="D86" s="171">
        <f>D37+D68+D83+D84+D85</f>
        <v>-2851147</v>
      </c>
      <c r="E86" s="171">
        <f>E37+E68+E83+E84+E85</f>
        <v>2500424</v>
      </c>
      <c r="F86" s="129"/>
    </row>
    <row r="87" spans="1:7" s="128" customFormat="1" x14ac:dyDescent="0.2">
      <c r="A87" s="161" t="s">
        <v>296</v>
      </c>
      <c r="B87" s="157">
        <v>150</v>
      </c>
      <c r="C87" s="166">
        <v>6391285</v>
      </c>
      <c r="D87" s="166">
        <v>16394188</v>
      </c>
      <c r="E87" s="166">
        <v>12926457</v>
      </c>
      <c r="F87" s="129"/>
    </row>
    <row r="88" spans="1:7" s="128" customFormat="1" x14ac:dyDescent="0.2">
      <c r="A88" s="161" t="s">
        <v>297</v>
      </c>
      <c r="B88" s="157">
        <v>160</v>
      </c>
      <c r="C88" s="166">
        <f>C87+C86</f>
        <v>9933411</v>
      </c>
      <c r="D88" s="178">
        <f>D87+D86</f>
        <v>13543041</v>
      </c>
      <c r="E88" s="178">
        <f>E87+E86</f>
        <v>15426881</v>
      </c>
      <c r="F88" s="129"/>
    </row>
    <row r="89" spans="1:7" s="128" customFormat="1" x14ac:dyDescent="0.2">
      <c r="A89" s="135"/>
      <c r="B89" s="135"/>
      <c r="C89" s="136"/>
      <c r="D89" s="135"/>
      <c r="E89" s="135"/>
      <c r="F89" s="129"/>
    </row>
    <row r="90" spans="1:7" s="128" customFormat="1" x14ac:dyDescent="0.2">
      <c r="A90" s="135"/>
      <c r="B90" s="135"/>
      <c r="C90" s="136"/>
      <c r="D90" s="135"/>
      <c r="E90" s="135"/>
      <c r="F90" s="129"/>
    </row>
    <row r="91" spans="1:7" s="128" customFormat="1" ht="15" customHeight="1" x14ac:dyDescent="0.2">
      <c r="A91" s="179" t="str">
        <f>Ф1!A146</f>
        <v xml:space="preserve">Заместитель Председателя Правления                </v>
      </c>
      <c r="B91" s="180"/>
      <c r="C91" s="180" t="s">
        <v>222</v>
      </c>
      <c r="D91" s="180"/>
      <c r="E91" s="135"/>
      <c r="F91" s="129"/>
    </row>
    <row r="92" spans="1:7" s="128" customFormat="1" ht="12.75" customHeight="1" x14ac:dyDescent="0.2">
      <c r="A92" s="181" t="str">
        <f>Ф1!A147</f>
        <v>по экономике и финансам                             Чеботарёва людмила Анатольевна</v>
      </c>
      <c r="B92" s="180"/>
      <c r="C92" s="126" t="s">
        <v>146</v>
      </c>
      <c r="D92" s="126"/>
      <c r="E92" s="135"/>
      <c r="F92" s="129"/>
    </row>
    <row r="93" spans="1:7" s="128" customFormat="1" ht="12.75" customHeight="1" x14ac:dyDescent="0.2">
      <c r="A93" s="182" t="s">
        <v>298</v>
      </c>
      <c r="B93" s="180"/>
      <c r="C93" s="126"/>
      <c r="D93" s="126"/>
      <c r="E93" s="135"/>
      <c r="F93" s="129"/>
    </row>
    <row r="94" spans="1:7" s="128" customFormat="1" ht="12.75" customHeight="1" x14ac:dyDescent="0.2">
      <c r="A94" s="181"/>
      <c r="B94" s="180"/>
      <c r="C94" s="126"/>
      <c r="D94" s="126"/>
      <c r="E94" s="135"/>
      <c r="F94" s="129"/>
    </row>
    <row r="95" spans="1:7" s="128" customFormat="1" ht="13.9" customHeight="1" x14ac:dyDescent="0.2">
      <c r="A95" s="179" t="str">
        <f>Ф1!A150</f>
        <v>Главный бухгалтер                                                Оразбекова Динара Тлеукеновна</v>
      </c>
      <c r="B95" s="180"/>
      <c r="C95" s="180" t="s">
        <v>222</v>
      </c>
      <c r="D95" s="180"/>
      <c r="E95" s="135"/>
      <c r="F95" s="129"/>
    </row>
    <row r="96" spans="1:7" s="128" customFormat="1" x14ac:dyDescent="0.2">
      <c r="A96" s="182" t="s">
        <v>298</v>
      </c>
      <c r="B96" s="180"/>
      <c r="C96" s="128" t="s">
        <v>146</v>
      </c>
      <c r="F96" s="129"/>
    </row>
    <row r="97" spans="1:6" s="128" customFormat="1" x14ac:dyDescent="0.2">
      <c r="A97" s="180" t="s">
        <v>149</v>
      </c>
      <c r="B97" s="180"/>
      <c r="C97" s="180"/>
      <c r="D97" s="180"/>
      <c r="F97" s="129"/>
    </row>
  </sheetData>
  <pageMargins left="0.70866141732283472" right="0.3" top="0.45" bottom="0.45" header="0.31496062992125984" footer="0.31496062992125984"/>
  <pageSetup paperSize="9" scale="60" orientation="portrait" r:id="rId1"/>
  <headerFooter>
    <oddHeader>&amp;R&amp;A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7427-0FC0-4192-ACA4-329592CEB9CC}">
  <sheetPr>
    <tabColor rgb="FFFFFF00"/>
    <pageSetUpPr autoPageBreaks="0" fitToPage="1"/>
  </sheetPr>
  <dimension ref="A1:M96"/>
  <sheetViews>
    <sheetView zoomScale="90" zoomScaleNormal="90" zoomScaleSheetLayoutView="80" workbookViewId="0">
      <selection activeCell="A105" sqref="A104:A105"/>
    </sheetView>
  </sheetViews>
  <sheetFormatPr defaultColWidth="9.28515625" defaultRowHeight="12" x14ac:dyDescent="0.2"/>
  <cols>
    <col min="1" max="1" width="71" style="184" customWidth="1"/>
    <col min="2" max="2" width="5.28515625" style="184" customWidth="1"/>
    <col min="3" max="3" width="14.28515625" style="183" bestFit="1" customWidth="1"/>
    <col min="4" max="6" width="13.28515625" style="183" customWidth="1"/>
    <col min="7" max="8" width="15.28515625" style="183" bestFit="1" customWidth="1"/>
    <col min="9" max="9" width="13.7109375" style="184" bestFit="1" customWidth="1"/>
    <col min="10" max="10" width="13" style="184" customWidth="1"/>
    <col min="11" max="11" width="16.7109375" style="184" customWidth="1"/>
    <col min="12" max="12" width="15" style="192" bestFit="1" customWidth="1"/>
    <col min="13" max="13" width="9.28515625" style="186" customWidth="1"/>
    <col min="14" max="18" width="9.28515625" style="186"/>
    <col min="19" max="19" width="9.28515625" style="186" customWidth="1"/>
    <col min="20" max="22" width="9.28515625" style="186"/>
    <col min="23" max="23" width="9.28515625" style="186" customWidth="1"/>
    <col min="24" max="25" width="9.28515625" style="186"/>
    <col min="26" max="27" width="9.28515625" style="186" customWidth="1"/>
    <col min="28" max="48" width="9.28515625" style="186"/>
    <col min="49" max="49" width="9.28515625" style="186" customWidth="1"/>
    <col min="50" max="56" width="9.28515625" style="186"/>
    <col min="57" max="57" width="9.28515625" style="186" customWidth="1"/>
    <col min="58" max="90" width="9.28515625" style="186"/>
    <col min="91" max="91" width="9.28515625" style="186" customWidth="1"/>
    <col min="92" max="16384" width="9.28515625" style="186"/>
  </cols>
  <sheetData>
    <row r="1" spans="1:12" s="81" customFormat="1" ht="12.75" x14ac:dyDescent="0.2">
      <c r="A1" s="130"/>
      <c r="B1" s="131"/>
      <c r="C1" s="82"/>
      <c r="F1" s="132"/>
      <c r="K1" s="83" t="s">
        <v>299</v>
      </c>
    </row>
    <row r="2" spans="1:12" s="81" customFormat="1" ht="12.75" x14ac:dyDescent="0.2">
      <c r="A2" s="130"/>
      <c r="B2" s="131"/>
      <c r="C2" s="82"/>
      <c r="F2" s="132"/>
      <c r="K2" s="83" t="s">
        <v>1</v>
      </c>
    </row>
    <row r="3" spans="1:12" s="81" customFormat="1" ht="12.75" x14ac:dyDescent="0.2">
      <c r="A3" s="130"/>
      <c r="B3" s="131"/>
      <c r="C3" s="82"/>
      <c r="F3" s="132"/>
      <c r="K3" s="83" t="s">
        <v>2</v>
      </c>
    </row>
    <row r="4" spans="1:12" customFormat="1" ht="12.75" x14ac:dyDescent="0.2">
      <c r="A4" s="128"/>
      <c r="B4" s="128"/>
      <c r="C4" s="128"/>
      <c r="D4" s="128"/>
      <c r="E4" s="183"/>
      <c r="F4" s="129"/>
      <c r="G4" s="128"/>
      <c r="H4" s="128"/>
      <c r="I4" s="128"/>
      <c r="J4" s="128"/>
      <c r="K4" s="133"/>
      <c r="L4" s="128"/>
    </row>
    <row r="5" spans="1:12" s="134" customFormat="1" ht="12.75" x14ac:dyDescent="0.2">
      <c r="A5" s="126"/>
      <c r="B5" s="126"/>
      <c r="C5" s="126"/>
      <c r="D5" s="126"/>
      <c r="F5" s="129"/>
      <c r="G5" s="126"/>
      <c r="H5" s="126"/>
      <c r="I5" s="126"/>
      <c r="J5" s="126"/>
      <c r="K5" s="83" t="s">
        <v>300</v>
      </c>
      <c r="L5" s="126"/>
    </row>
    <row r="6" spans="1:12" s="134" customFormat="1" ht="12.75" x14ac:dyDescent="0.2">
      <c r="A6" s="126"/>
      <c r="B6" s="126"/>
      <c r="C6" s="126"/>
      <c r="D6" s="126"/>
      <c r="F6" s="129"/>
      <c r="G6" s="126"/>
      <c r="H6" s="126"/>
      <c r="I6" s="126"/>
      <c r="J6" s="126"/>
      <c r="K6" s="83" t="s">
        <v>226</v>
      </c>
      <c r="L6" s="126"/>
    </row>
    <row r="7" spans="1:12" s="134" customFormat="1" ht="12.75" x14ac:dyDescent="0.2">
      <c r="A7" s="135"/>
      <c r="B7" s="135" t="s">
        <v>227</v>
      </c>
      <c r="C7" s="136" t="s">
        <v>228</v>
      </c>
      <c r="D7" s="135"/>
      <c r="F7" s="129"/>
      <c r="G7" s="126"/>
      <c r="H7" s="126"/>
      <c r="I7" s="126"/>
      <c r="J7" s="126"/>
      <c r="K7" s="83" t="s">
        <v>229</v>
      </c>
      <c r="L7" s="126"/>
    </row>
    <row r="8" spans="1:12" ht="12.75" x14ac:dyDescent="0.2">
      <c r="K8" s="83"/>
      <c r="L8" s="185"/>
    </row>
    <row r="9" spans="1:12" x14ac:dyDescent="0.2">
      <c r="K9" s="187" t="s">
        <v>6</v>
      </c>
      <c r="L9" s="185"/>
    </row>
    <row r="10" spans="1:12" x14ac:dyDescent="0.2">
      <c r="A10" s="188" t="s">
        <v>7</v>
      </c>
      <c r="B10" s="189"/>
      <c r="C10" s="190" t="str">
        <f>Ф1!C10</f>
        <v>АО "Ульбинский металлургический завод"</v>
      </c>
      <c r="D10" s="191"/>
      <c r="E10" s="191"/>
      <c r="F10" s="191"/>
      <c r="G10" s="191"/>
      <c r="H10" s="191"/>
      <c r="I10" s="189"/>
      <c r="J10" s="189"/>
      <c r="K10" s="189"/>
    </row>
    <row r="11" spans="1:12" x14ac:dyDescent="0.2">
      <c r="A11" s="188"/>
      <c r="B11" s="189"/>
      <c r="C11" s="193"/>
      <c r="D11" s="191"/>
      <c r="E11" s="191"/>
      <c r="F11" s="191"/>
      <c r="G11" s="191"/>
      <c r="H11" s="191"/>
      <c r="I11" s="189"/>
      <c r="J11" s="189"/>
      <c r="K11" s="189"/>
    </row>
    <row r="12" spans="1:12" x14ac:dyDescent="0.2">
      <c r="A12" s="188" t="s">
        <v>301</v>
      </c>
      <c r="B12" s="189"/>
      <c r="C12" s="193"/>
      <c r="D12" s="191"/>
      <c r="E12" s="191"/>
      <c r="F12" s="191"/>
      <c r="G12" s="191"/>
      <c r="H12" s="191"/>
      <c r="I12" s="189"/>
      <c r="J12" s="189"/>
      <c r="K12" s="189"/>
    </row>
    <row r="13" spans="1:12" x14ac:dyDescent="0.2">
      <c r="A13" s="188"/>
      <c r="B13" s="189"/>
      <c r="C13" s="193"/>
      <c r="D13" s="191"/>
      <c r="E13" s="191"/>
      <c r="F13" s="191"/>
      <c r="G13" s="191"/>
      <c r="H13" s="191"/>
      <c r="I13" s="189"/>
      <c r="J13" s="189"/>
      <c r="K13" s="189"/>
    </row>
    <row r="14" spans="1:12" x14ac:dyDescent="0.2">
      <c r="A14" s="188" t="s">
        <v>302</v>
      </c>
      <c r="B14" s="189"/>
      <c r="C14" s="194">
        <f>Ф1!C20</f>
        <v>45107</v>
      </c>
      <c r="D14" s="191"/>
      <c r="E14" s="191"/>
      <c r="F14" s="191"/>
      <c r="G14" s="191"/>
      <c r="H14" s="191"/>
      <c r="I14" s="189"/>
      <c r="J14" s="189"/>
      <c r="K14" s="189"/>
    </row>
    <row r="15" spans="1:12" x14ac:dyDescent="0.2">
      <c r="A15" s="195"/>
      <c r="B15" s="195"/>
      <c r="C15" s="196"/>
      <c r="D15" s="196"/>
      <c r="E15" s="196"/>
      <c r="F15" s="196"/>
      <c r="G15" s="196"/>
      <c r="H15" s="196"/>
      <c r="I15" s="195"/>
      <c r="J15" s="195"/>
      <c r="K15" s="197" t="s">
        <v>24</v>
      </c>
    </row>
    <row r="16" spans="1:12" s="202" customFormat="1" ht="38.25" customHeight="1" x14ac:dyDescent="0.2">
      <c r="A16" s="198" t="s">
        <v>303</v>
      </c>
      <c r="B16" s="198" t="s">
        <v>26</v>
      </c>
      <c r="C16" s="199" t="s">
        <v>304</v>
      </c>
      <c r="D16" s="200"/>
      <c r="E16" s="200"/>
      <c r="F16" s="200"/>
      <c r="G16" s="200"/>
      <c r="H16" s="201"/>
      <c r="I16" s="198" t="s">
        <v>305</v>
      </c>
      <c r="J16" s="198" t="s">
        <v>306</v>
      </c>
      <c r="K16" s="198" t="s">
        <v>307</v>
      </c>
      <c r="L16" s="192"/>
    </row>
    <row r="17" spans="1:12" s="202" customFormat="1" ht="48" x14ac:dyDescent="0.2">
      <c r="A17" s="203"/>
      <c r="B17" s="203"/>
      <c r="C17" s="204" t="s">
        <v>308</v>
      </c>
      <c r="D17" s="204" t="s">
        <v>136</v>
      </c>
      <c r="E17" s="204" t="s">
        <v>137</v>
      </c>
      <c r="F17" s="204" t="s">
        <v>138</v>
      </c>
      <c r="G17" s="204" t="s">
        <v>309</v>
      </c>
      <c r="H17" s="204" t="s">
        <v>140</v>
      </c>
      <c r="I17" s="203"/>
      <c r="J17" s="203"/>
      <c r="K17" s="203"/>
      <c r="L17" s="192"/>
    </row>
    <row r="18" spans="1:12" s="210" customFormat="1" x14ac:dyDescent="0.2">
      <c r="A18" s="205" t="s">
        <v>310</v>
      </c>
      <c r="B18" s="206" t="s">
        <v>31</v>
      </c>
      <c r="C18" s="207">
        <v>4405169</v>
      </c>
      <c r="D18" s="207"/>
      <c r="E18" s="207"/>
      <c r="F18" s="207">
        <v>263158</v>
      </c>
      <c r="G18" s="207">
        <v>70690524</v>
      </c>
      <c r="H18" s="207"/>
      <c r="I18" s="208">
        <f t="shared" ref="I18:I23" si="0">SUM(C18:H18)</f>
        <v>75358851</v>
      </c>
      <c r="J18" s="208"/>
      <c r="K18" s="208">
        <f t="shared" ref="K18:K23" si="1">I18+J18</f>
        <v>75358851</v>
      </c>
      <c r="L18" s="209"/>
    </row>
    <row r="19" spans="1:12" x14ac:dyDescent="0.2">
      <c r="A19" s="211" t="s">
        <v>311</v>
      </c>
      <c r="B19" s="212" t="s">
        <v>33</v>
      </c>
      <c r="C19" s="213"/>
      <c r="D19" s="213"/>
      <c r="E19" s="213"/>
      <c r="F19" s="213"/>
      <c r="G19" s="213"/>
      <c r="H19" s="213"/>
      <c r="I19" s="208">
        <f t="shared" si="0"/>
        <v>0</v>
      </c>
      <c r="J19" s="208"/>
      <c r="K19" s="208">
        <f t="shared" si="1"/>
        <v>0</v>
      </c>
    </row>
    <row r="20" spans="1:12" x14ac:dyDescent="0.2">
      <c r="A20" s="211" t="s">
        <v>312</v>
      </c>
      <c r="B20" s="212" t="s">
        <v>313</v>
      </c>
      <c r="C20" s="214">
        <f t="shared" ref="C20:H20" si="2">C18+C19</f>
        <v>4405169</v>
      </c>
      <c r="D20" s="214">
        <f t="shared" si="2"/>
        <v>0</v>
      </c>
      <c r="E20" s="214">
        <f t="shared" si="2"/>
        <v>0</v>
      </c>
      <c r="F20" s="214">
        <f t="shared" si="2"/>
        <v>263158</v>
      </c>
      <c r="G20" s="214">
        <f t="shared" si="2"/>
        <v>70690524</v>
      </c>
      <c r="H20" s="214">
        <f t="shared" si="2"/>
        <v>0</v>
      </c>
      <c r="I20" s="208">
        <f>SUM(C20:H20)</f>
        <v>75358851</v>
      </c>
      <c r="J20" s="208">
        <f>J18+J19</f>
        <v>0</v>
      </c>
      <c r="K20" s="208">
        <f t="shared" si="1"/>
        <v>75358851</v>
      </c>
    </row>
    <row r="21" spans="1:12" x14ac:dyDescent="0.2">
      <c r="A21" s="211" t="s">
        <v>314</v>
      </c>
      <c r="B21" s="212" t="s">
        <v>176</v>
      </c>
      <c r="C21" s="214">
        <f t="shared" ref="C21:H21" si="3">C22+C23</f>
        <v>0</v>
      </c>
      <c r="D21" s="214">
        <f t="shared" si="3"/>
        <v>0</v>
      </c>
      <c r="E21" s="214">
        <f t="shared" si="3"/>
        <v>0</v>
      </c>
      <c r="F21" s="214">
        <f t="shared" si="3"/>
        <v>-663567</v>
      </c>
      <c r="G21" s="214">
        <f t="shared" si="3"/>
        <v>12636775</v>
      </c>
      <c r="H21" s="214">
        <f t="shared" si="3"/>
        <v>0</v>
      </c>
      <c r="I21" s="208">
        <f t="shared" si="0"/>
        <v>11973208</v>
      </c>
      <c r="J21" s="208">
        <f>J22+J23</f>
        <v>0</v>
      </c>
      <c r="K21" s="208">
        <f t="shared" si="1"/>
        <v>11973208</v>
      </c>
    </row>
    <row r="22" spans="1:12" x14ac:dyDescent="0.2">
      <c r="A22" s="211" t="s">
        <v>315</v>
      </c>
      <c r="B22" s="212" t="s">
        <v>316</v>
      </c>
      <c r="C22" s="215"/>
      <c r="D22" s="215"/>
      <c r="E22" s="215"/>
      <c r="F22" s="215"/>
      <c r="G22" s="207">
        <v>12699349</v>
      </c>
      <c r="H22" s="207"/>
      <c r="I22" s="208">
        <f t="shared" si="0"/>
        <v>12699349</v>
      </c>
      <c r="J22" s="208"/>
      <c r="K22" s="208">
        <f t="shared" si="1"/>
        <v>12699349</v>
      </c>
    </row>
    <row r="23" spans="1:12" x14ac:dyDescent="0.2">
      <c r="A23" s="211" t="s">
        <v>317</v>
      </c>
      <c r="B23" s="212" t="s">
        <v>318</v>
      </c>
      <c r="C23" s="214">
        <f t="shared" ref="C23:H23" si="4">SUM(C25:C33)</f>
        <v>0</v>
      </c>
      <c r="D23" s="214">
        <f t="shared" si="4"/>
        <v>0</v>
      </c>
      <c r="E23" s="214">
        <f t="shared" si="4"/>
        <v>0</v>
      </c>
      <c r="F23" s="214">
        <f t="shared" si="4"/>
        <v>-663567</v>
      </c>
      <c r="G23" s="214">
        <f t="shared" si="4"/>
        <v>-62574</v>
      </c>
      <c r="H23" s="214">
        <f t="shared" si="4"/>
        <v>0</v>
      </c>
      <c r="I23" s="208">
        <f t="shared" si="0"/>
        <v>-726141</v>
      </c>
      <c r="J23" s="216">
        <f>SUM(J25:J33)</f>
        <v>0</v>
      </c>
      <c r="K23" s="208">
        <f t="shared" si="1"/>
        <v>-726141</v>
      </c>
    </row>
    <row r="24" spans="1:12" x14ac:dyDescent="0.2">
      <c r="A24" s="211" t="s">
        <v>183</v>
      </c>
      <c r="B24" s="212"/>
      <c r="C24" s="213"/>
      <c r="D24" s="213"/>
      <c r="E24" s="213"/>
      <c r="F24" s="213"/>
      <c r="G24" s="213"/>
      <c r="H24" s="213"/>
      <c r="I24" s="217"/>
      <c r="J24" s="207"/>
      <c r="K24" s="207"/>
    </row>
    <row r="25" spans="1:12" ht="24" x14ac:dyDescent="0.2">
      <c r="A25" s="211" t="s">
        <v>319</v>
      </c>
      <c r="B25" s="212" t="s">
        <v>320</v>
      </c>
      <c r="C25" s="215"/>
      <c r="D25" s="215"/>
      <c r="E25" s="215"/>
      <c r="F25" s="213"/>
      <c r="G25" s="215"/>
      <c r="H25" s="215"/>
      <c r="I25" s="218"/>
      <c r="J25" s="218"/>
      <c r="K25" s="219">
        <f>I25+J25</f>
        <v>0</v>
      </c>
    </row>
    <row r="26" spans="1:12" ht="24" x14ac:dyDescent="0.2">
      <c r="A26" s="211" t="s">
        <v>321</v>
      </c>
      <c r="B26" s="212" t="s">
        <v>322</v>
      </c>
      <c r="C26" s="215"/>
      <c r="D26" s="215"/>
      <c r="E26" s="215"/>
      <c r="F26" s="213">
        <v>-655278</v>
      </c>
      <c r="G26" s="213"/>
      <c r="H26" s="213"/>
      <c r="I26" s="214">
        <f>SUM(C26:H26)</f>
        <v>-655278</v>
      </c>
      <c r="J26" s="208"/>
      <c r="K26" s="219">
        <f t="shared" ref="K26:K32" si="5">I26+J26</f>
        <v>-655278</v>
      </c>
    </row>
    <row r="27" spans="1:12" ht="24" x14ac:dyDescent="0.2">
      <c r="A27" s="211" t="s">
        <v>323</v>
      </c>
      <c r="B27" s="212" t="s">
        <v>324</v>
      </c>
      <c r="C27" s="215"/>
      <c r="D27" s="215"/>
      <c r="E27" s="215"/>
      <c r="F27" s="213"/>
      <c r="G27" s="213"/>
      <c r="H27" s="213"/>
      <c r="I27" s="218"/>
      <c r="J27" s="218"/>
      <c r="K27" s="219">
        <f t="shared" si="5"/>
        <v>0</v>
      </c>
    </row>
    <row r="28" spans="1:12" ht="24" x14ac:dyDescent="0.2">
      <c r="A28" s="211" t="s">
        <v>185</v>
      </c>
      <c r="B28" s="212" t="s">
        <v>325</v>
      </c>
      <c r="C28" s="215"/>
      <c r="D28" s="215"/>
      <c r="E28" s="215"/>
      <c r="F28" s="213"/>
      <c r="G28" s="213"/>
      <c r="H28" s="213"/>
      <c r="I28" s="214">
        <f t="shared" ref="I28:I34" si="6">SUM(C28:H28)</f>
        <v>0</v>
      </c>
      <c r="J28" s="208"/>
      <c r="K28" s="219">
        <f t="shared" si="5"/>
        <v>0</v>
      </c>
    </row>
    <row r="29" spans="1:12" x14ac:dyDescent="0.2">
      <c r="A29" s="211" t="s">
        <v>206</v>
      </c>
      <c r="B29" s="212" t="s">
        <v>326</v>
      </c>
      <c r="C29" s="215"/>
      <c r="D29" s="215"/>
      <c r="E29" s="215"/>
      <c r="F29" s="213"/>
      <c r="G29" s="213">
        <v>-62574</v>
      </c>
      <c r="H29" s="213"/>
      <c r="I29" s="214">
        <f>SUM(C29:H29)</f>
        <v>-62574</v>
      </c>
      <c r="J29" s="208"/>
      <c r="K29" s="219">
        <f t="shared" si="5"/>
        <v>-62574</v>
      </c>
    </row>
    <row r="30" spans="1:12" x14ac:dyDescent="0.2">
      <c r="A30" s="211" t="s">
        <v>187</v>
      </c>
      <c r="B30" s="212" t="s">
        <v>327</v>
      </c>
      <c r="C30" s="215"/>
      <c r="D30" s="215"/>
      <c r="E30" s="215"/>
      <c r="F30" s="213"/>
      <c r="G30" s="213"/>
      <c r="H30" s="213"/>
      <c r="I30" s="214">
        <f t="shared" si="6"/>
        <v>0</v>
      </c>
      <c r="J30" s="208"/>
      <c r="K30" s="219">
        <f t="shared" si="5"/>
        <v>0</v>
      </c>
    </row>
    <row r="31" spans="1:12" x14ac:dyDescent="0.2">
      <c r="A31" s="211" t="s">
        <v>328</v>
      </c>
      <c r="B31" s="212" t="s">
        <v>329</v>
      </c>
      <c r="C31" s="215"/>
      <c r="D31" s="215"/>
      <c r="E31" s="215"/>
      <c r="F31" s="213"/>
      <c r="G31" s="213"/>
      <c r="H31" s="213"/>
      <c r="I31" s="214">
        <f t="shared" si="6"/>
        <v>0</v>
      </c>
      <c r="J31" s="208"/>
      <c r="K31" s="219">
        <f t="shared" si="5"/>
        <v>0</v>
      </c>
    </row>
    <row r="32" spans="1:12" x14ac:dyDescent="0.2">
      <c r="A32" s="211" t="s">
        <v>330</v>
      </c>
      <c r="B32" s="212" t="s">
        <v>331</v>
      </c>
      <c r="C32" s="213"/>
      <c r="D32" s="213"/>
      <c r="E32" s="213"/>
      <c r="F32" s="213"/>
      <c r="G32" s="213"/>
      <c r="H32" s="213"/>
      <c r="I32" s="214">
        <f t="shared" si="6"/>
        <v>0</v>
      </c>
      <c r="J32" s="208"/>
      <c r="K32" s="219">
        <f t="shared" si="5"/>
        <v>0</v>
      </c>
    </row>
    <row r="33" spans="1:12" s="227" customFormat="1" ht="36" x14ac:dyDescent="0.2">
      <c r="A33" s="220" t="s">
        <v>332</v>
      </c>
      <c r="B33" s="221" t="s">
        <v>333</v>
      </c>
      <c r="C33" s="222"/>
      <c r="D33" s="222"/>
      <c r="E33" s="222"/>
      <c r="F33" s="223">
        <v>-8289</v>
      </c>
      <c r="G33" s="223"/>
      <c r="H33" s="223"/>
      <c r="I33" s="224">
        <f>SUM(C33:H33)</f>
        <v>-8289</v>
      </c>
      <c r="J33" s="225"/>
      <c r="K33" s="219">
        <f>I33+J33</f>
        <v>-8289</v>
      </c>
      <c r="L33" s="226"/>
    </row>
    <row r="34" spans="1:12" x14ac:dyDescent="0.2">
      <c r="A34" s="211" t="s">
        <v>334</v>
      </c>
      <c r="B34" s="212" t="s">
        <v>335</v>
      </c>
      <c r="C34" s="228">
        <f t="shared" ref="C34:H34" si="7">SUM(C36+C41+C42+C43+C44+C45+C46+C47+C48)</f>
        <v>0</v>
      </c>
      <c r="D34" s="228">
        <f t="shared" si="7"/>
        <v>0</v>
      </c>
      <c r="E34" s="228">
        <f t="shared" si="7"/>
        <v>0</v>
      </c>
      <c r="F34" s="228">
        <f t="shared" si="7"/>
        <v>0</v>
      </c>
      <c r="G34" s="228">
        <f t="shared" si="7"/>
        <v>-4008768</v>
      </c>
      <c r="H34" s="228">
        <f t="shared" si="7"/>
        <v>0</v>
      </c>
      <c r="I34" s="214">
        <f t="shared" si="6"/>
        <v>-4008768</v>
      </c>
      <c r="J34" s="216">
        <f>SUM(J36+J41+J42+J43+J44+J45+J46+J47+J48)</f>
        <v>0</v>
      </c>
      <c r="K34" s="219">
        <f t="shared" ref="K34:K85" si="8">I34+J34</f>
        <v>-4008768</v>
      </c>
    </row>
    <row r="35" spans="1:12" x14ac:dyDescent="0.2">
      <c r="A35" s="211" t="s">
        <v>183</v>
      </c>
      <c r="B35" s="212"/>
      <c r="C35" s="229"/>
      <c r="D35" s="229"/>
      <c r="E35" s="229"/>
      <c r="F35" s="229"/>
      <c r="G35" s="229"/>
      <c r="H35" s="229"/>
      <c r="I35" s="214"/>
      <c r="J35" s="217"/>
      <c r="K35" s="219">
        <f t="shared" si="8"/>
        <v>0</v>
      </c>
    </row>
    <row r="36" spans="1:12" x14ac:dyDescent="0.2">
      <c r="A36" s="211" t="s">
        <v>336</v>
      </c>
      <c r="B36" s="212" t="s">
        <v>337</v>
      </c>
      <c r="C36" s="228">
        <f t="shared" ref="C36:H36" si="9">SUM(C38:C40)</f>
        <v>0</v>
      </c>
      <c r="D36" s="228">
        <f t="shared" si="9"/>
        <v>0</v>
      </c>
      <c r="E36" s="228">
        <f t="shared" si="9"/>
        <v>0</v>
      </c>
      <c r="F36" s="228">
        <f t="shared" si="9"/>
        <v>0</v>
      </c>
      <c r="G36" s="228">
        <f t="shared" si="9"/>
        <v>0</v>
      </c>
      <c r="H36" s="228">
        <f t="shared" si="9"/>
        <v>0</v>
      </c>
      <c r="I36" s="214">
        <f>SUM(C36:H36)</f>
        <v>0</v>
      </c>
      <c r="J36" s="216">
        <f>SUM(J38:J40)</f>
        <v>0</v>
      </c>
      <c r="K36" s="219">
        <f t="shared" si="8"/>
        <v>0</v>
      </c>
    </row>
    <row r="37" spans="1:12" x14ac:dyDescent="0.2">
      <c r="A37" s="211" t="s">
        <v>183</v>
      </c>
      <c r="B37" s="212"/>
      <c r="C37" s="229"/>
      <c r="D37" s="229"/>
      <c r="E37" s="229"/>
      <c r="F37" s="229"/>
      <c r="G37" s="229"/>
      <c r="H37" s="229"/>
      <c r="I37" s="213"/>
      <c r="J37" s="217"/>
      <c r="K37" s="219">
        <f t="shared" si="8"/>
        <v>0</v>
      </c>
    </row>
    <row r="38" spans="1:12" x14ac:dyDescent="0.2">
      <c r="A38" s="211" t="s">
        <v>338</v>
      </c>
      <c r="B38" s="212"/>
      <c r="C38" s="213"/>
      <c r="D38" s="213"/>
      <c r="E38" s="213"/>
      <c r="F38" s="213"/>
      <c r="G38" s="213"/>
      <c r="H38" s="213"/>
      <c r="I38" s="214">
        <f>SUM(C38:H38)</f>
        <v>0</v>
      </c>
      <c r="J38" s="208"/>
      <c r="K38" s="219">
        <f t="shared" si="8"/>
        <v>0</v>
      </c>
    </row>
    <row r="39" spans="1:12" x14ac:dyDescent="0.2">
      <c r="A39" s="211" t="s">
        <v>339</v>
      </c>
      <c r="B39" s="212"/>
      <c r="C39" s="213"/>
      <c r="D39" s="213"/>
      <c r="E39" s="213"/>
      <c r="F39" s="213"/>
      <c r="G39" s="213"/>
      <c r="H39" s="213"/>
      <c r="I39" s="214">
        <f t="shared" ref="I39:I85" si="10">SUM(C39:H39)</f>
        <v>0</v>
      </c>
      <c r="J39" s="208"/>
      <c r="K39" s="219">
        <f t="shared" si="8"/>
        <v>0</v>
      </c>
    </row>
    <row r="40" spans="1:12" x14ac:dyDescent="0.2">
      <c r="A40" s="211" t="s">
        <v>340</v>
      </c>
      <c r="B40" s="212"/>
      <c r="C40" s="213"/>
      <c r="D40" s="213"/>
      <c r="E40" s="213"/>
      <c r="F40" s="213"/>
      <c r="G40" s="213"/>
      <c r="H40" s="213"/>
      <c r="I40" s="214">
        <f t="shared" si="10"/>
        <v>0</v>
      </c>
      <c r="J40" s="208"/>
      <c r="K40" s="219">
        <f t="shared" si="8"/>
        <v>0</v>
      </c>
    </row>
    <row r="41" spans="1:12" x14ac:dyDescent="0.2">
      <c r="A41" s="211" t="s">
        <v>341</v>
      </c>
      <c r="B41" s="212" t="s">
        <v>342</v>
      </c>
      <c r="C41" s="213"/>
      <c r="D41" s="213"/>
      <c r="E41" s="213"/>
      <c r="F41" s="213"/>
      <c r="G41" s="213"/>
      <c r="H41" s="213"/>
      <c r="I41" s="214">
        <f t="shared" si="10"/>
        <v>0</v>
      </c>
      <c r="J41" s="208"/>
      <c r="K41" s="219">
        <f t="shared" si="8"/>
        <v>0</v>
      </c>
    </row>
    <row r="42" spans="1:12" x14ac:dyDescent="0.2">
      <c r="A42" s="211" t="s">
        <v>343</v>
      </c>
      <c r="B42" s="212" t="s">
        <v>344</v>
      </c>
      <c r="C42" s="213"/>
      <c r="D42" s="213"/>
      <c r="E42" s="213"/>
      <c r="F42" s="213"/>
      <c r="G42" s="213"/>
      <c r="H42" s="213"/>
      <c r="I42" s="214">
        <f t="shared" si="10"/>
        <v>0</v>
      </c>
      <c r="J42" s="208"/>
      <c r="K42" s="219">
        <f t="shared" si="8"/>
        <v>0</v>
      </c>
    </row>
    <row r="43" spans="1:12" x14ac:dyDescent="0.2">
      <c r="A43" s="211" t="s">
        <v>345</v>
      </c>
      <c r="B43" s="212" t="s">
        <v>346</v>
      </c>
      <c r="C43" s="213"/>
      <c r="D43" s="213"/>
      <c r="E43" s="213"/>
      <c r="F43" s="213"/>
      <c r="G43" s="213"/>
      <c r="H43" s="213"/>
      <c r="I43" s="214">
        <f t="shared" si="10"/>
        <v>0</v>
      </c>
      <c r="J43" s="208"/>
      <c r="K43" s="219">
        <f t="shared" si="8"/>
        <v>0</v>
      </c>
    </row>
    <row r="44" spans="1:12" ht="24" x14ac:dyDescent="0.2">
      <c r="A44" s="211" t="s">
        <v>347</v>
      </c>
      <c r="B44" s="212" t="s">
        <v>348</v>
      </c>
      <c r="C44" s="213"/>
      <c r="D44" s="213"/>
      <c r="E44" s="213"/>
      <c r="F44" s="213"/>
      <c r="G44" s="213"/>
      <c r="H44" s="213"/>
      <c r="I44" s="214">
        <f t="shared" si="10"/>
        <v>0</v>
      </c>
      <c r="J44" s="208"/>
      <c r="K44" s="219">
        <f t="shared" si="8"/>
        <v>0</v>
      </c>
    </row>
    <row r="45" spans="1:12" x14ac:dyDescent="0.2">
      <c r="A45" s="211" t="s">
        <v>349</v>
      </c>
      <c r="B45" s="212" t="s">
        <v>350</v>
      </c>
      <c r="C45" s="213"/>
      <c r="D45" s="213"/>
      <c r="E45" s="213"/>
      <c r="F45" s="213"/>
      <c r="G45" s="213">
        <v>-4008768</v>
      </c>
      <c r="H45" s="213"/>
      <c r="I45" s="214">
        <f t="shared" si="10"/>
        <v>-4008768</v>
      </c>
      <c r="J45" s="208"/>
      <c r="K45" s="219">
        <f t="shared" si="8"/>
        <v>-4008768</v>
      </c>
    </row>
    <row r="46" spans="1:12" x14ac:dyDescent="0.2">
      <c r="A46" s="211" t="s">
        <v>351</v>
      </c>
      <c r="B46" s="212" t="s">
        <v>352</v>
      </c>
      <c r="C46" s="213"/>
      <c r="D46" s="213"/>
      <c r="E46" s="213"/>
      <c r="F46" s="213"/>
      <c r="G46" s="213"/>
      <c r="H46" s="213"/>
      <c r="I46" s="214">
        <f t="shared" si="10"/>
        <v>0</v>
      </c>
      <c r="J46" s="208"/>
      <c r="K46" s="219">
        <f t="shared" si="8"/>
        <v>0</v>
      </c>
    </row>
    <row r="47" spans="1:12" x14ac:dyDescent="0.2">
      <c r="A47" s="211" t="s">
        <v>353</v>
      </c>
      <c r="B47" s="212" t="s">
        <v>354</v>
      </c>
      <c r="C47" s="213"/>
      <c r="D47" s="213"/>
      <c r="E47" s="213"/>
      <c r="F47" s="213"/>
      <c r="G47" s="213"/>
      <c r="H47" s="213"/>
      <c r="I47" s="214">
        <f t="shared" si="10"/>
        <v>0</v>
      </c>
      <c r="J47" s="208"/>
      <c r="K47" s="219">
        <f t="shared" si="8"/>
        <v>0</v>
      </c>
    </row>
    <row r="48" spans="1:12" ht="24" x14ac:dyDescent="0.2">
      <c r="A48" s="211" t="s">
        <v>355</v>
      </c>
      <c r="B48" s="212" t="s">
        <v>356</v>
      </c>
      <c r="C48" s="213"/>
      <c r="D48" s="213"/>
      <c r="E48" s="213"/>
      <c r="F48" s="213"/>
      <c r="G48" s="213"/>
      <c r="H48" s="213"/>
      <c r="I48" s="214">
        <f t="shared" si="10"/>
        <v>0</v>
      </c>
      <c r="J48" s="208"/>
      <c r="K48" s="219">
        <f t="shared" si="8"/>
        <v>0</v>
      </c>
    </row>
    <row r="49" spans="1:13" x14ac:dyDescent="0.2">
      <c r="A49" s="211" t="s">
        <v>357</v>
      </c>
      <c r="B49" s="212" t="s">
        <v>358</v>
      </c>
      <c r="C49" s="213"/>
      <c r="D49" s="213"/>
      <c r="E49" s="213"/>
      <c r="F49" s="213"/>
      <c r="G49" s="213"/>
      <c r="H49" s="213"/>
      <c r="I49" s="214">
        <f t="shared" si="10"/>
        <v>0</v>
      </c>
      <c r="J49" s="208"/>
      <c r="K49" s="219">
        <f t="shared" si="8"/>
        <v>0</v>
      </c>
    </row>
    <row r="50" spans="1:13" s="210" customFormat="1" ht="24" x14ac:dyDescent="0.2">
      <c r="A50" s="205" t="s">
        <v>359</v>
      </c>
      <c r="B50" s="206" t="s">
        <v>360</v>
      </c>
      <c r="C50" s="230">
        <f t="shared" ref="C50:H50" si="11">SUM(C20+C21+C34)</f>
        <v>4405169</v>
      </c>
      <c r="D50" s="230">
        <f t="shared" si="11"/>
        <v>0</v>
      </c>
      <c r="E50" s="230">
        <f t="shared" si="11"/>
        <v>0</v>
      </c>
      <c r="F50" s="230">
        <f t="shared" si="11"/>
        <v>-400409</v>
      </c>
      <c r="G50" s="230">
        <f t="shared" si="11"/>
        <v>79318531</v>
      </c>
      <c r="H50" s="230">
        <f t="shared" si="11"/>
        <v>0</v>
      </c>
      <c r="I50" s="214">
        <f t="shared" si="10"/>
        <v>83323291</v>
      </c>
      <c r="J50" s="216">
        <f>SUM(J20+J21+J34)</f>
        <v>0</v>
      </c>
      <c r="K50" s="219">
        <f t="shared" si="8"/>
        <v>83323291</v>
      </c>
      <c r="L50" s="209"/>
    </row>
    <row r="51" spans="1:13" x14ac:dyDescent="0.2">
      <c r="A51" s="211" t="s">
        <v>361</v>
      </c>
      <c r="B51" s="212" t="s">
        <v>362</v>
      </c>
      <c r="C51" s="213"/>
      <c r="D51" s="213"/>
      <c r="E51" s="213"/>
      <c r="F51" s="213"/>
      <c r="G51" s="213"/>
      <c r="H51" s="213"/>
      <c r="I51" s="214">
        <f t="shared" si="10"/>
        <v>0</v>
      </c>
      <c r="J51" s="208"/>
      <c r="K51" s="219">
        <f t="shared" si="8"/>
        <v>0</v>
      </c>
    </row>
    <row r="52" spans="1:13" ht="12.75" x14ac:dyDescent="0.2">
      <c r="A52" s="231" t="s">
        <v>363</v>
      </c>
      <c r="B52" s="212"/>
      <c r="C52" s="213"/>
      <c r="D52" s="213"/>
      <c r="E52" s="213"/>
      <c r="F52" s="213"/>
      <c r="G52" s="213"/>
      <c r="H52" s="213"/>
      <c r="I52" s="208"/>
      <c r="J52" s="208"/>
      <c r="K52" s="219">
        <f t="shared" si="8"/>
        <v>0</v>
      </c>
    </row>
    <row r="53" spans="1:13" ht="12.75" x14ac:dyDescent="0.2">
      <c r="A53" s="231" t="s">
        <v>364</v>
      </c>
      <c r="B53" s="212"/>
      <c r="C53" s="232"/>
      <c r="D53" s="232"/>
      <c r="E53" s="232"/>
      <c r="F53" s="232"/>
      <c r="G53" s="232"/>
      <c r="H53" s="232"/>
      <c r="I53" s="233"/>
      <c r="J53" s="233"/>
      <c r="K53" s="234">
        <f t="shared" si="8"/>
        <v>0</v>
      </c>
    </row>
    <row r="54" spans="1:13" ht="12.75" x14ac:dyDescent="0.2">
      <c r="A54" s="231" t="s">
        <v>365</v>
      </c>
      <c r="B54" s="212"/>
      <c r="C54" s="232"/>
      <c r="D54" s="232"/>
      <c r="E54" s="232"/>
      <c r="F54" s="232"/>
      <c r="G54" s="232"/>
      <c r="H54" s="232"/>
      <c r="I54" s="233"/>
      <c r="J54" s="233"/>
      <c r="K54" s="234">
        <f t="shared" si="8"/>
        <v>0</v>
      </c>
    </row>
    <row r="55" spans="1:13" x14ac:dyDescent="0.2">
      <c r="A55" s="211" t="s">
        <v>366</v>
      </c>
      <c r="B55" s="212" t="s">
        <v>367</v>
      </c>
      <c r="C55" s="235">
        <f t="shared" ref="C55:H55" si="12">C50+C51</f>
        <v>4405169</v>
      </c>
      <c r="D55" s="235">
        <f t="shared" si="12"/>
        <v>0</v>
      </c>
      <c r="E55" s="235">
        <f t="shared" si="12"/>
        <v>0</v>
      </c>
      <c r="F55" s="235">
        <f t="shared" si="12"/>
        <v>-400409</v>
      </c>
      <c r="G55" s="235">
        <f t="shared" si="12"/>
        <v>79318531</v>
      </c>
      <c r="H55" s="235">
        <f t="shared" si="12"/>
        <v>0</v>
      </c>
      <c r="I55" s="236">
        <f t="shared" si="10"/>
        <v>83323291</v>
      </c>
      <c r="J55" s="237">
        <f>J50+J51</f>
        <v>0</v>
      </c>
      <c r="K55" s="234">
        <f t="shared" si="8"/>
        <v>83323291</v>
      </c>
    </row>
    <row r="56" spans="1:13" x14ac:dyDescent="0.2">
      <c r="A56" s="211" t="s">
        <v>368</v>
      </c>
      <c r="B56" s="212" t="s">
        <v>217</v>
      </c>
      <c r="C56" s="235">
        <f t="shared" ref="C56:H56" si="13">C57+C58</f>
        <v>0</v>
      </c>
      <c r="D56" s="235">
        <f t="shared" si="13"/>
        <v>0</v>
      </c>
      <c r="E56" s="235">
        <f t="shared" si="13"/>
        <v>0</v>
      </c>
      <c r="F56" s="235">
        <f t="shared" si="13"/>
        <v>-88947</v>
      </c>
      <c r="G56" s="235">
        <f t="shared" si="13"/>
        <v>7254039</v>
      </c>
      <c r="H56" s="235">
        <f t="shared" si="13"/>
        <v>0</v>
      </c>
      <c r="I56" s="236">
        <f t="shared" si="10"/>
        <v>7165092</v>
      </c>
      <c r="J56" s="237">
        <f>J57+J58</f>
        <v>0</v>
      </c>
      <c r="K56" s="234">
        <f t="shared" si="8"/>
        <v>7165092</v>
      </c>
    </row>
    <row r="57" spans="1:13" x14ac:dyDescent="0.2">
      <c r="A57" s="211" t="s">
        <v>315</v>
      </c>
      <c r="B57" s="212" t="s">
        <v>369</v>
      </c>
      <c r="C57" s="232"/>
      <c r="D57" s="238"/>
      <c r="E57" s="238"/>
      <c r="F57" s="238"/>
      <c r="G57" s="239">
        <f>'[1]5'!H2465</f>
        <v>7254039</v>
      </c>
      <c r="H57" s="239"/>
      <c r="I57" s="236">
        <f t="shared" si="10"/>
        <v>7254039</v>
      </c>
      <c r="J57" s="233"/>
      <c r="K57" s="234">
        <f t="shared" si="8"/>
        <v>7254039</v>
      </c>
      <c r="M57" s="240"/>
    </row>
    <row r="58" spans="1:13" x14ac:dyDescent="0.2">
      <c r="A58" s="211" t="s">
        <v>370</v>
      </c>
      <c r="B58" s="212" t="s">
        <v>371</v>
      </c>
      <c r="C58" s="236">
        <f t="shared" ref="C58:H58" si="14">SUM(C60:C68)</f>
        <v>0</v>
      </c>
      <c r="D58" s="236">
        <f t="shared" si="14"/>
        <v>0</v>
      </c>
      <c r="E58" s="236">
        <f t="shared" si="14"/>
        <v>0</v>
      </c>
      <c r="F58" s="236">
        <f t="shared" si="14"/>
        <v>-88947</v>
      </c>
      <c r="G58" s="236">
        <f t="shared" si="14"/>
        <v>0</v>
      </c>
      <c r="H58" s="236">
        <f t="shared" si="14"/>
        <v>0</v>
      </c>
      <c r="I58" s="236">
        <f t="shared" si="10"/>
        <v>-88947</v>
      </c>
      <c r="J58" s="237">
        <f>SUM(J60:J68)</f>
        <v>0</v>
      </c>
      <c r="K58" s="234">
        <f t="shared" si="8"/>
        <v>-88947</v>
      </c>
    </row>
    <row r="59" spans="1:13" x14ac:dyDescent="0.2">
      <c r="A59" s="211" t="s">
        <v>183</v>
      </c>
      <c r="B59" s="212"/>
      <c r="C59" s="232"/>
      <c r="D59" s="232"/>
      <c r="E59" s="232"/>
      <c r="F59" s="232"/>
      <c r="G59" s="232"/>
      <c r="H59" s="232"/>
      <c r="I59" s="236">
        <f t="shared" si="10"/>
        <v>0</v>
      </c>
      <c r="J59" s="241"/>
      <c r="K59" s="234">
        <f t="shared" si="8"/>
        <v>0</v>
      </c>
    </row>
    <row r="60" spans="1:13" ht="24" x14ac:dyDescent="0.2">
      <c r="A60" s="211" t="s">
        <v>319</v>
      </c>
      <c r="B60" s="212" t="s">
        <v>372</v>
      </c>
      <c r="C60" s="238"/>
      <c r="D60" s="238"/>
      <c r="E60" s="238"/>
      <c r="F60" s="232"/>
      <c r="G60" s="238"/>
      <c r="H60" s="238"/>
      <c r="I60" s="236">
        <f t="shared" si="10"/>
        <v>0</v>
      </c>
      <c r="J60" s="233"/>
      <c r="K60" s="234">
        <f t="shared" si="8"/>
        <v>0</v>
      </c>
    </row>
    <row r="61" spans="1:13" ht="24" x14ac:dyDescent="0.2">
      <c r="A61" s="211" t="s">
        <v>321</v>
      </c>
      <c r="B61" s="212" t="s">
        <v>373</v>
      </c>
      <c r="C61" s="232"/>
      <c r="D61" s="232"/>
      <c r="E61" s="232"/>
      <c r="F61" s="232">
        <v>-45710</v>
      </c>
      <c r="G61" s="232"/>
      <c r="H61" s="232"/>
      <c r="I61" s="236">
        <f t="shared" si="10"/>
        <v>-45710</v>
      </c>
      <c r="J61" s="233"/>
      <c r="K61" s="234">
        <f t="shared" si="8"/>
        <v>-45710</v>
      </c>
    </row>
    <row r="62" spans="1:13" ht="24" x14ac:dyDescent="0.2">
      <c r="A62" s="211" t="s">
        <v>323</v>
      </c>
      <c r="B62" s="212" t="s">
        <v>374</v>
      </c>
      <c r="C62" s="238"/>
      <c r="D62" s="238"/>
      <c r="E62" s="238"/>
      <c r="F62" s="232"/>
      <c r="G62" s="238"/>
      <c r="H62" s="238"/>
      <c r="I62" s="236">
        <f t="shared" si="10"/>
        <v>0</v>
      </c>
      <c r="J62" s="233"/>
      <c r="K62" s="234">
        <f t="shared" si="8"/>
        <v>0</v>
      </c>
    </row>
    <row r="63" spans="1:13" ht="24" x14ac:dyDescent="0.2">
      <c r="A63" s="211" t="s">
        <v>185</v>
      </c>
      <c r="B63" s="212" t="s">
        <v>375</v>
      </c>
      <c r="C63" s="232"/>
      <c r="D63" s="232"/>
      <c r="E63" s="232"/>
      <c r="F63" s="232"/>
      <c r="G63" s="232"/>
      <c r="H63" s="232"/>
      <c r="I63" s="236">
        <f t="shared" si="10"/>
        <v>0</v>
      </c>
      <c r="J63" s="233"/>
      <c r="K63" s="234">
        <f t="shared" si="8"/>
        <v>0</v>
      </c>
    </row>
    <row r="64" spans="1:13" x14ac:dyDescent="0.2">
      <c r="A64" s="211" t="s">
        <v>206</v>
      </c>
      <c r="B64" s="212" t="s">
        <v>376</v>
      </c>
      <c r="C64" s="232"/>
      <c r="D64" s="232"/>
      <c r="E64" s="232"/>
      <c r="F64" s="232"/>
      <c r="G64" s="232"/>
      <c r="H64" s="232"/>
      <c r="I64" s="236">
        <f t="shared" si="10"/>
        <v>0</v>
      </c>
      <c r="J64" s="233"/>
      <c r="K64" s="234">
        <f t="shared" si="8"/>
        <v>0</v>
      </c>
    </row>
    <row r="65" spans="1:11" x14ac:dyDescent="0.2">
      <c r="A65" s="211" t="s">
        <v>187</v>
      </c>
      <c r="B65" s="212" t="s">
        <v>377</v>
      </c>
      <c r="C65" s="238"/>
      <c r="D65" s="238"/>
      <c r="E65" s="232"/>
      <c r="F65" s="232"/>
      <c r="G65" s="238"/>
      <c r="H65" s="238"/>
      <c r="I65" s="236">
        <f t="shared" si="10"/>
        <v>0</v>
      </c>
      <c r="J65" s="233"/>
      <c r="K65" s="234">
        <f t="shared" si="8"/>
        <v>0</v>
      </c>
    </row>
    <row r="66" spans="1:11" ht="23.25" customHeight="1" x14ac:dyDescent="0.2">
      <c r="A66" s="211" t="s">
        <v>328</v>
      </c>
      <c r="B66" s="212" t="s">
        <v>378</v>
      </c>
      <c r="C66" s="238"/>
      <c r="D66" s="238"/>
      <c r="E66" s="238"/>
      <c r="F66" s="232"/>
      <c r="G66" s="238"/>
      <c r="H66" s="238"/>
      <c r="I66" s="236">
        <f t="shared" si="10"/>
        <v>0</v>
      </c>
      <c r="J66" s="233"/>
      <c r="K66" s="234">
        <f t="shared" si="8"/>
        <v>0</v>
      </c>
    </row>
    <row r="67" spans="1:11" x14ac:dyDescent="0.2">
      <c r="A67" s="211" t="s">
        <v>330</v>
      </c>
      <c r="B67" s="212" t="s">
        <v>379</v>
      </c>
      <c r="C67" s="232"/>
      <c r="D67" s="232"/>
      <c r="E67" s="232"/>
      <c r="F67" s="232"/>
      <c r="G67" s="232"/>
      <c r="H67" s="232"/>
      <c r="I67" s="236">
        <f t="shared" si="10"/>
        <v>0</v>
      </c>
      <c r="J67" s="233"/>
      <c r="K67" s="234">
        <f t="shared" si="8"/>
        <v>0</v>
      </c>
    </row>
    <row r="68" spans="1:11" x14ac:dyDescent="0.2">
      <c r="A68" s="211" t="s">
        <v>380</v>
      </c>
      <c r="B68" s="212" t="s">
        <v>381</v>
      </c>
      <c r="C68" s="238"/>
      <c r="D68" s="238"/>
      <c r="E68" s="238"/>
      <c r="F68" s="232">
        <v>-43237</v>
      </c>
      <c r="G68" s="238"/>
      <c r="H68" s="238"/>
      <c r="I68" s="236">
        <f t="shared" si="10"/>
        <v>-43237</v>
      </c>
      <c r="J68" s="233"/>
      <c r="K68" s="234">
        <f t="shared" si="8"/>
        <v>-43237</v>
      </c>
    </row>
    <row r="69" spans="1:11" x14ac:dyDescent="0.2">
      <c r="A69" s="211" t="s">
        <v>382</v>
      </c>
      <c r="B69" s="212" t="s">
        <v>383</v>
      </c>
      <c r="C69" s="235">
        <f t="shared" ref="C69:H69" si="15">SUM(C71+C76+C77+C78+C79+C80+C81+C82+C83)</f>
        <v>0</v>
      </c>
      <c r="D69" s="235">
        <f t="shared" si="15"/>
        <v>0</v>
      </c>
      <c r="E69" s="235">
        <f t="shared" si="15"/>
        <v>0</v>
      </c>
      <c r="F69" s="235">
        <f t="shared" si="15"/>
        <v>0</v>
      </c>
      <c r="G69" s="235">
        <f t="shared" si="15"/>
        <v>-7191983</v>
      </c>
      <c r="H69" s="235">
        <f t="shared" si="15"/>
        <v>0</v>
      </c>
      <c r="I69" s="236">
        <f t="shared" si="10"/>
        <v>-7191983</v>
      </c>
      <c r="J69" s="237">
        <f>SUM(J71+J76+J77+J78+J79+J80+J81+J82+J83)</f>
        <v>0</v>
      </c>
      <c r="K69" s="234">
        <f t="shared" si="8"/>
        <v>-7191983</v>
      </c>
    </row>
    <row r="70" spans="1:11" x14ac:dyDescent="0.2">
      <c r="A70" s="211" t="s">
        <v>183</v>
      </c>
      <c r="B70" s="212"/>
      <c r="C70" s="242"/>
      <c r="D70" s="242"/>
      <c r="E70" s="242"/>
      <c r="F70" s="242"/>
      <c r="G70" s="242"/>
      <c r="H70" s="242"/>
      <c r="I70" s="236"/>
      <c r="J70" s="241"/>
      <c r="K70" s="234">
        <f t="shared" si="8"/>
        <v>0</v>
      </c>
    </row>
    <row r="71" spans="1:11" x14ac:dyDescent="0.2">
      <c r="A71" s="211" t="s">
        <v>336</v>
      </c>
      <c r="B71" s="212" t="s">
        <v>384</v>
      </c>
      <c r="C71" s="235">
        <f t="shared" ref="C71:H71" si="16">SUM(C73:C75)</f>
        <v>0</v>
      </c>
      <c r="D71" s="235">
        <f t="shared" si="16"/>
        <v>0</v>
      </c>
      <c r="E71" s="235">
        <f t="shared" si="16"/>
        <v>0</v>
      </c>
      <c r="F71" s="235">
        <f t="shared" si="16"/>
        <v>0</v>
      </c>
      <c r="G71" s="235">
        <f t="shared" si="16"/>
        <v>0</v>
      </c>
      <c r="H71" s="235">
        <f t="shared" si="16"/>
        <v>0</v>
      </c>
      <c r="I71" s="236">
        <f t="shared" si="10"/>
        <v>0</v>
      </c>
      <c r="J71" s="237">
        <f>SUM(J73:J75)</f>
        <v>0</v>
      </c>
      <c r="K71" s="234">
        <f t="shared" si="8"/>
        <v>0</v>
      </c>
    </row>
    <row r="72" spans="1:11" x14ac:dyDescent="0.2">
      <c r="A72" s="211" t="s">
        <v>183</v>
      </c>
      <c r="B72" s="212"/>
      <c r="C72" s="242"/>
      <c r="D72" s="242"/>
      <c r="E72" s="242"/>
      <c r="F72" s="242"/>
      <c r="G72" s="242"/>
      <c r="H72" s="242"/>
      <c r="I72" s="236"/>
      <c r="J72" s="241"/>
      <c r="K72" s="234">
        <f t="shared" si="8"/>
        <v>0</v>
      </c>
    </row>
    <row r="73" spans="1:11" x14ac:dyDescent="0.2">
      <c r="A73" s="211" t="s">
        <v>338</v>
      </c>
      <c r="B73" s="212"/>
      <c r="C73" s="213"/>
      <c r="D73" s="213"/>
      <c r="E73" s="213"/>
      <c r="F73" s="213"/>
      <c r="G73" s="213"/>
      <c r="H73" s="213"/>
      <c r="I73" s="214">
        <f t="shared" si="10"/>
        <v>0</v>
      </c>
      <c r="J73" s="208"/>
      <c r="K73" s="219">
        <f t="shared" si="8"/>
        <v>0</v>
      </c>
    </row>
    <row r="74" spans="1:11" x14ac:dyDescent="0.2">
      <c r="A74" s="211" t="s">
        <v>339</v>
      </c>
      <c r="B74" s="212"/>
      <c r="C74" s="213"/>
      <c r="D74" s="213"/>
      <c r="E74" s="213"/>
      <c r="F74" s="213"/>
      <c r="G74" s="213"/>
      <c r="H74" s="213"/>
      <c r="I74" s="214">
        <f t="shared" si="10"/>
        <v>0</v>
      </c>
      <c r="J74" s="208"/>
      <c r="K74" s="219">
        <f t="shared" si="8"/>
        <v>0</v>
      </c>
    </row>
    <row r="75" spans="1:11" x14ac:dyDescent="0.2">
      <c r="A75" s="211" t="s">
        <v>340</v>
      </c>
      <c r="B75" s="212"/>
      <c r="C75" s="213"/>
      <c r="D75" s="213"/>
      <c r="E75" s="213"/>
      <c r="F75" s="213"/>
      <c r="G75" s="213"/>
      <c r="H75" s="213"/>
      <c r="I75" s="214">
        <f t="shared" si="10"/>
        <v>0</v>
      </c>
      <c r="J75" s="208"/>
      <c r="K75" s="219">
        <f t="shared" si="8"/>
        <v>0</v>
      </c>
    </row>
    <row r="76" spans="1:11" x14ac:dyDescent="0.2">
      <c r="A76" s="211" t="s">
        <v>341</v>
      </c>
      <c r="B76" s="212" t="s">
        <v>385</v>
      </c>
      <c r="C76" s="213"/>
      <c r="D76" s="213"/>
      <c r="E76" s="213"/>
      <c r="F76" s="213"/>
      <c r="G76" s="213"/>
      <c r="H76" s="213"/>
      <c r="I76" s="214">
        <f t="shared" si="10"/>
        <v>0</v>
      </c>
      <c r="J76" s="208"/>
      <c r="K76" s="219">
        <f t="shared" si="8"/>
        <v>0</v>
      </c>
    </row>
    <row r="77" spans="1:11" x14ac:dyDescent="0.2">
      <c r="A77" s="211" t="s">
        <v>343</v>
      </c>
      <c r="B77" s="212" t="s">
        <v>386</v>
      </c>
      <c r="C77" s="213"/>
      <c r="D77" s="213"/>
      <c r="E77" s="213"/>
      <c r="F77" s="213"/>
      <c r="G77" s="213"/>
      <c r="H77" s="213"/>
      <c r="I77" s="214">
        <f t="shared" si="10"/>
        <v>0</v>
      </c>
      <c r="J77" s="208"/>
      <c r="K77" s="219">
        <f t="shared" si="8"/>
        <v>0</v>
      </c>
    </row>
    <row r="78" spans="1:11" x14ac:dyDescent="0.2">
      <c r="A78" s="211" t="s">
        <v>345</v>
      </c>
      <c r="B78" s="212" t="s">
        <v>387</v>
      </c>
      <c r="C78" s="213"/>
      <c r="D78" s="213"/>
      <c r="E78" s="213"/>
      <c r="F78" s="213"/>
      <c r="G78" s="213"/>
      <c r="H78" s="213"/>
      <c r="I78" s="214">
        <f t="shared" si="10"/>
        <v>0</v>
      </c>
      <c r="J78" s="208"/>
      <c r="K78" s="219">
        <f t="shared" si="8"/>
        <v>0</v>
      </c>
    </row>
    <row r="79" spans="1:11" ht="24" x14ac:dyDescent="0.2">
      <c r="A79" s="211" t="s">
        <v>347</v>
      </c>
      <c r="B79" s="212" t="s">
        <v>388</v>
      </c>
      <c r="C79" s="213"/>
      <c r="D79" s="213"/>
      <c r="E79" s="213"/>
      <c r="F79" s="213"/>
      <c r="G79" s="213"/>
      <c r="H79" s="213"/>
      <c r="I79" s="214">
        <f t="shared" si="10"/>
        <v>0</v>
      </c>
      <c r="J79" s="208"/>
      <c r="K79" s="219">
        <f t="shared" si="8"/>
        <v>0</v>
      </c>
    </row>
    <row r="80" spans="1:11" ht="11.25" customHeight="1" x14ac:dyDescent="0.2">
      <c r="A80" s="211" t="s">
        <v>349</v>
      </c>
      <c r="B80" s="212" t="s">
        <v>389</v>
      </c>
      <c r="C80" s="213"/>
      <c r="D80" s="213"/>
      <c r="E80" s="213"/>
      <c r="F80" s="213"/>
      <c r="G80" s="213">
        <v>-7191983</v>
      </c>
      <c r="H80" s="213"/>
      <c r="I80" s="214">
        <f t="shared" si="10"/>
        <v>-7191983</v>
      </c>
      <c r="J80" s="208"/>
      <c r="K80" s="219">
        <f t="shared" si="8"/>
        <v>-7191983</v>
      </c>
    </row>
    <row r="81" spans="1:12" x14ac:dyDescent="0.2">
      <c r="A81" s="211" t="s">
        <v>351</v>
      </c>
      <c r="B81" s="212" t="s">
        <v>390</v>
      </c>
      <c r="C81" s="213"/>
      <c r="D81" s="213"/>
      <c r="E81" s="213"/>
      <c r="F81" s="213"/>
      <c r="G81" s="213"/>
      <c r="H81" s="213"/>
      <c r="I81" s="214">
        <f t="shared" si="10"/>
        <v>0</v>
      </c>
      <c r="J81" s="208"/>
      <c r="K81" s="219">
        <f t="shared" si="8"/>
        <v>0</v>
      </c>
    </row>
    <row r="82" spans="1:12" x14ac:dyDescent="0.2">
      <c r="A82" s="211" t="s">
        <v>353</v>
      </c>
      <c r="B82" s="212" t="s">
        <v>391</v>
      </c>
      <c r="C82" s="213"/>
      <c r="D82" s="213"/>
      <c r="E82" s="213"/>
      <c r="F82" s="213"/>
      <c r="G82" s="213"/>
      <c r="H82" s="213"/>
      <c r="I82" s="214">
        <f t="shared" si="10"/>
        <v>0</v>
      </c>
      <c r="J82" s="208"/>
      <c r="K82" s="219">
        <f t="shared" si="8"/>
        <v>0</v>
      </c>
    </row>
    <row r="83" spans="1:12" ht="24" x14ac:dyDescent="0.2">
      <c r="A83" s="211" t="s">
        <v>355</v>
      </c>
      <c r="B83" s="212" t="s">
        <v>392</v>
      </c>
      <c r="C83" s="213"/>
      <c r="D83" s="213"/>
      <c r="E83" s="213"/>
      <c r="F83" s="213"/>
      <c r="G83" s="213"/>
      <c r="H83" s="213"/>
      <c r="I83" s="214">
        <f t="shared" si="10"/>
        <v>0</v>
      </c>
      <c r="J83" s="208"/>
      <c r="K83" s="219">
        <f t="shared" si="8"/>
        <v>0</v>
      </c>
    </row>
    <row r="84" spans="1:12" x14ac:dyDescent="0.2">
      <c r="A84" s="211" t="s">
        <v>357</v>
      </c>
      <c r="B84" s="212" t="s">
        <v>393</v>
      </c>
      <c r="C84" s="213"/>
      <c r="D84" s="213"/>
      <c r="E84" s="213"/>
      <c r="F84" s="213"/>
      <c r="G84" s="213"/>
      <c r="H84" s="213"/>
      <c r="I84" s="214">
        <f t="shared" si="10"/>
        <v>0</v>
      </c>
      <c r="J84" s="208"/>
      <c r="K84" s="219">
        <f t="shared" si="8"/>
        <v>0</v>
      </c>
    </row>
    <row r="85" spans="1:12" s="210" customFormat="1" ht="24" x14ac:dyDescent="0.2">
      <c r="A85" s="243" t="s">
        <v>394</v>
      </c>
      <c r="B85" s="206">
        <v>800</v>
      </c>
      <c r="C85" s="208">
        <f t="shared" ref="C85:H85" si="17">SUM(C55+C56+C69)</f>
        <v>4405169</v>
      </c>
      <c r="D85" s="208">
        <f t="shared" si="17"/>
        <v>0</v>
      </c>
      <c r="E85" s="208">
        <f t="shared" si="17"/>
        <v>0</v>
      </c>
      <c r="F85" s="208">
        <f t="shared" si="17"/>
        <v>-489356</v>
      </c>
      <c r="G85" s="208">
        <f t="shared" si="17"/>
        <v>79380587</v>
      </c>
      <c r="H85" s="208">
        <f t="shared" si="17"/>
        <v>0</v>
      </c>
      <c r="I85" s="214">
        <f t="shared" si="10"/>
        <v>83296400</v>
      </c>
      <c r="J85" s="216">
        <f>SUM(J55+J56+J69)</f>
        <v>0</v>
      </c>
      <c r="K85" s="219">
        <f t="shared" si="8"/>
        <v>83296400</v>
      </c>
      <c r="L85" s="209"/>
    </row>
    <row r="86" spans="1:12" s="245" customFormat="1" x14ac:dyDescent="0.2">
      <c r="A86" s="192"/>
      <c r="B86" s="192"/>
      <c r="C86" s="244"/>
      <c r="D86" s="244"/>
      <c r="E86" s="244"/>
      <c r="F86" s="244"/>
      <c r="G86" s="244"/>
      <c r="H86" s="244"/>
      <c r="I86" s="192"/>
      <c r="J86" s="192"/>
      <c r="K86" s="192"/>
      <c r="L86" s="192"/>
    </row>
    <row r="87" spans="1:12" s="245" customFormat="1" x14ac:dyDescent="0.2">
      <c r="A87" s="246"/>
      <c r="B87" s="192"/>
      <c r="C87" s="244"/>
      <c r="D87" s="244"/>
      <c r="E87" s="244"/>
      <c r="F87" s="244"/>
      <c r="G87" s="244"/>
      <c r="H87" s="244"/>
      <c r="I87" s="192"/>
      <c r="J87" s="192"/>
      <c r="K87" s="192"/>
      <c r="L87" s="192"/>
    </row>
    <row r="88" spans="1:12" s="249" customFormat="1" x14ac:dyDescent="0.2">
      <c r="A88" s="247"/>
      <c r="B88" s="247"/>
      <c r="C88" s="248"/>
      <c r="D88" s="248"/>
      <c r="E88" s="248"/>
      <c r="F88" s="248"/>
      <c r="G88" s="248"/>
      <c r="H88" s="248"/>
      <c r="I88" s="247"/>
      <c r="J88" s="247"/>
      <c r="K88" s="247"/>
      <c r="L88" s="192"/>
    </row>
    <row r="89" spans="1:12" x14ac:dyDescent="0.2">
      <c r="A89" s="250" t="str">
        <f>Ф1!A146</f>
        <v xml:space="preserve">Заместитель Председателя Правления                </v>
      </c>
      <c r="B89" s="189"/>
      <c r="C89" s="196"/>
      <c r="D89" s="191"/>
      <c r="E89" s="191"/>
      <c r="F89" s="191"/>
      <c r="G89" s="191"/>
      <c r="H89" s="191"/>
      <c r="I89" s="189"/>
      <c r="J89" s="189"/>
      <c r="K89" s="189"/>
    </row>
    <row r="90" spans="1:12" x14ac:dyDescent="0.2">
      <c r="A90" s="250" t="str">
        <f>Ф1!A147</f>
        <v>по экономике и финансам                             Чеботарёва людмила Анатольевна</v>
      </c>
      <c r="B90" s="189"/>
      <c r="C90" s="191" t="s">
        <v>146</v>
      </c>
      <c r="D90" s="191"/>
      <c r="E90" s="191"/>
      <c r="F90" s="191"/>
      <c r="G90" s="191"/>
      <c r="H90" s="191"/>
      <c r="I90" s="189"/>
      <c r="J90" s="189"/>
      <c r="K90" s="189"/>
    </row>
    <row r="91" spans="1:12" x14ac:dyDescent="0.2">
      <c r="A91" s="251" t="s">
        <v>395</v>
      </c>
      <c r="B91" s="189"/>
      <c r="C91" s="191"/>
      <c r="D91" s="191"/>
      <c r="E91" s="191"/>
      <c r="F91" s="191"/>
      <c r="G91" s="191"/>
      <c r="H91" s="191"/>
      <c r="I91" s="189"/>
      <c r="J91" s="189"/>
      <c r="K91" s="189"/>
    </row>
    <row r="92" spans="1:12" x14ac:dyDescent="0.2">
      <c r="A92" s="252"/>
      <c r="B92" s="189"/>
      <c r="C92" s="191"/>
      <c r="D92" s="191"/>
      <c r="E92" s="191"/>
      <c r="F92" s="191"/>
      <c r="G92" s="191"/>
      <c r="H92" s="191"/>
      <c r="I92" s="189"/>
      <c r="J92" s="189"/>
      <c r="K92" s="189"/>
    </row>
    <row r="93" spans="1:12" x14ac:dyDescent="0.2">
      <c r="A93" s="193" t="str">
        <f>Ф1!A150</f>
        <v>Главный бухгалтер                                                Оразбекова Динара Тлеукеновна</v>
      </c>
      <c r="B93" s="189"/>
      <c r="C93" s="196"/>
      <c r="D93" s="191"/>
      <c r="E93" s="191"/>
      <c r="F93" s="191"/>
      <c r="G93" s="191"/>
      <c r="H93" s="191"/>
      <c r="I93" s="189"/>
      <c r="J93" s="189"/>
      <c r="K93" s="189"/>
    </row>
    <row r="94" spans="1:12" x14ac:dyDescent="0.2">
      <c r="A94" s="251" t="s">
        <v>395</v>
      </c>
      <c r="B94" s="189"/>
      <c r="C94" s="191" t="s">
        <v>146</v>
      </c>
      <c r="D94" s="191"/>
      <c r="E94" s="191"/>
      <c r="F94" s="191"/>
      <c r="G94" s="191"/>
      <c r="H94" s="191"/>
      <c r="I94" s="189"/>
      <c r="J94" s="189"/>
      <c r="K94" s="189"/>
    </row>
    <row r="95" spans="1:12" x14ac:dyDescent="0.2">
      <c r="A95" s="189" t="s">
        <v>149</v>
      </c>
      <c r="B95" s="189"/>
      <c r="C95" s="191"/>
      <c r="D95" s="191"/>
      <c r="E95" s="191"/>
      <c r="F95" s="191"/>
      <c r="G95" s="191"/>
      <c r="H95" s="191"/>
      <c r="I95" s="189"/>
      <c r="J95" s="189"/>
      <c r="K95" s="189"/>
    </row>
    <row r="96" spans="1:12" x14ac:dyDescent="0.2">
      <c r="A96" s="189"/>
      <c r="B96" s="189"/>
      <c r="C96" s="191"/>
      <c r="D96" s="191"/>
      <c r="E96" s="191"/>
      <c r="F96" s="191"/>
      <c r="G96" s="191"/>
      <c r="H96" s="191"/>
      <c r="I96" s="189"/>
      <c r="J96" s="189"/>
      <c r="K96" s="189"/>
    </row>
  </sheetData>
  <mergeCells count="6">
    <mergeCell ref="A16:A17"/>
    <mergeCell ref="B16:B17"/>
    <mergeCell ref="C16:H16"/>
    <mergeCell ref="I16:I17"/>
    <mergeCell ref="J16:J17"/>
    <mergeCell ref="K16:K17"/>
  </mergeCells>
  <pageMargins left="0.70866141732283472" right="0.70866141732283472" top="0.74803149606299213" bottom="0.43" header="0.31496062992125984" footer="0.31496062992125984"/>
  <pageSetup paperSize="9" scale="64" fitToHeight="2" orientation="landscape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Липина Татьяна Юрьевна</dc:creator>
  <cp:lastModifiedBy>Липина Татьяна Юрьевна</cp:lastModifiedBy>
  <dcterms:created xsi:type="dcterms:W3CDTF">2023-08-11T03:56:21Z</dcterms:created>
  <dcterms:modified xsi:type="dcterms:W3CDTF">2023-08-11T03:58:27Z</dcterms:modified>
</cp:coreProperties>
</file>